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90"/>
  </bookViews>
  <sheets>
    <sheet name="PL - Actual 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c">[1]ASSETS!#REF!</definedName>
    <definedName name="\p">[1]ASSETS!#REF!</definedName>
    <definedName name="ACCT_MO">#REF!</definedName>
    <definedName name="ActualNumberOfPayments">IFERROR(IF(LoanIsGood,IF(PaymentsPerYear=1,1,MATCH(0.01,End_Bal,-1)+1)),"")</definedName>
    <definedName name="APR">#REF!</definedName>
    <definedName name="ASSET">[2]BLUEBOOK!#REF!</definedName>
    <definedName name="AUG">#REF!</definedName>
    <definedName name="BEGIN">#REF!</definedName>
    <definedName name="CALC_OR_EXPAND">#REF!</definedName>
    <definedName name="CASH">'[3]  INPUT'!#REF!</definedName>
    <definedName name="ColumnTitle1">[4]!PaymentSchedule[[#Headers],[PMT NO]]</definedName>
    <definedName name="_xlnm.Criteria">#REF!</definedName>
    <definedName name="DATES">#REF!</definedName>
    <definedName name="DEC">#REF!</definedName>
    <definedName name="End_Bal">[4]!PaymentSchedule[ENDING BALANCE]</definedName>
    <definedName name="ExtraPayments">'[4]Loan Schedule'!$E$9</definedName>
    <definedName name="FEB">#REF!</definedName>
    <definedName name="FINANCING">'[3]  INPUT'!#REF!</definedName>
    <definedName name="InterestRate">'[4]Loan Schedule'!$E$4</definedName>
    <definedName name="INVESTING">'[3]  INPUT'!#REF!</definedName>
    <definedName name="JAN">#REF!</definedName>
    <definedName name="JULY">#REF!</definedName>
    <definedName name="June">[2]BLUEBOOK!$Q$10</definedName>
    <definedName name="LastCol">MATCH(REPT("z",255),'[4]Loan Schedule'!$11:$11)</definedName>
    <definedName name="LastRow">MATCH(9.99E+307,'[4]Loan Schedule'!$B:$B)</definedName>
    <definedName name="LIAB">[2]BLUEBOOK!#REF!</definedName>
    <definedName name="LoanAmount">'[4]Loan Schedule'!$E$3</definedName>
    <definedName name="LoanIsGood">('[4]Loan Schedule'!$E$3*'[4]Loan Schedule'!$E$4*'[4]Loan Schedule'!$E$5*'[4]Loan Schedule'!$E$7)&gt;0</definedName>
    <definedName name="LoanPeriod">'[4]Loan Schedule'!$E$5</definedName>
    <definedName name="LoanStartDate">'[4]Loan Schedule'!$E$7</definedName>
    <definedName name="MAR">#REF!</definedName>
    <definedName name="MAY">#REF!</definedName>
    <definedName name="MODAY">#REF!</definedName>
    <definedName name="MONTH">[5]ROIC!$C$43</definedName>
    <definedName name="new">[1]ASSETS!#REF!</definedName>
    <definedName name="NOV">#REF!</definedName>
    <definedName name="NvsASD">"V2011-12-31"</definedName>
    <definedName name="NvsAutoDrillOk">"VN"</definedName>
    <definedName name="NvsElapsedTime">0.00193287037109258</definedName>
    <definedName name="NvsEndTime">40955.6834490741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"%,X,RPF..,CNF.."</definedName>
    <definedName name="NvsPanelBusUnit">"V"</definedName>
    <definedName name="NvsPanelEffdt">"V1995-01-01"</definedName>
    <definedName name="NvsPanelSetid">"VACLIN"</definedName>
    <definedName name="NvsReqBU">"VRPTNG"</definedName>
    <definedName name="NvsReqBUOnly">"VY"</definedName>
    <definedName name="NvsTransLed">"VN"</definedName>
    <definedName name="NvsTreeASD">"V2011-12-31"</definedName>
    <definedName name="NvsValTbl.ACCOUNT">"GL_ACCOUNT_TBL"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"DEPT_TBL"</definedName>
    <definedName name="NvsValTbl.PRODUCT">"PRODUCT_TBL"</definedName>
    <definedName name="OCT">#REF!</definedName>
    <definedName name="OPERATING">'[3]  INPUT'!#REF!</definedName>
    <definedName name="PAGE_1A">#REF!</definedName>
    <definedName name="PAGE_1B">#REF!</definedName>
    <definedName name="PAGE_2A">#REF!</definedName>
    <definedName name="PAGE_2B">#REF!</definedName>
    <definedName name="PAGE_3A">#REF!</definedName>
    <definedName name="PAGE_3B">#REF!</definedName>
    <definedName name="PAGE_4A">#REF!</definedName>
    <definedName name="PAGE_4B">#REF!</definedName>
    <definedName name="PAGE_5">'[6]GL Wand-IS'!#REF!</definedName>
    <definedName name="PAGE_5A">#REF!</definedName>
    <definedName name="PAGE_5B">#REF!</definedName>
    <definedName name="PAGE_6">'[6]GL Wand-IS'!#REF!</definedName>
    <definedName name="PAGE_6A">#REF!</definedName>
    <definedName name="PAGE_6B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6">#REF!</definedName>
    <definedName name="PART7">#REF!</definedName>
    <definedName name="PART8">#REF!</definedName>
    <definedName name="PART9">#REF!</definedName>
    <definedName name="PaymentsPerYear">'[4]Loan Schedule'!$E$6</definedName>
    <definedName name="PER_LACTUALS">#REF!</definedName>
    <definedName name="PRELIM">#REF!</definedName>
    <definedName name="_xlnm.Print_Area" localSheetId="0">'PL - Actual 17'!$A$1:$R$48</definedName>
    <definedName name="Print_Area_MI">#REF!</definedName>
    <definedName name="PRINT1">#REF!</definedName>
    <definedName name="PRINT2">#REF!</definedName>
    <definedName name="PRINT3">#REF!</definedName>
    <definedName name="PrintArea_SET">OFFSET('[4]Loan Schedule'!$B$1,,,LastRow,LastCol)</definedName>
    <definedName name="PRIORCASH">'[3]  INPUT'!#REF!</definedName>
    <definedName name="PRIORFINANCE">'[3]  INPUT'!#REF!</definedName>
    <definedName name="PRIORINVEST">'[3]  INPUT'!#REF!</definedName>
    <definedName name="PRIOROPER">'[3]  INPUT'!#REF!</definedName>
    <definedName name="PurchAcct">'[6]GL Wand-IS'!#REF!</definedName>
    <definedName name="REPORT_DATE">#REF!</definedName>
    <definedName name="ScheduledNumberOfPayments">'[4]Loan Schedule'!$I$4</definedName>
    <definedName name="ScheduledPayment">'[4]Loan Schedule'!$I$3</definedName>
    <definedName name="SEPT">#REF!</definedName>
    <definedName name="SVC_GROUP_C">'[6]GL Wand-IS'!#REF!</definedName>
    <definedName name="TotalEarlyPayments">SUM([4]!PaymentSchedule[EXTRA PAYMENT])</definedName>
    <definedName name="TotalInterest">SUM([4]!PaymentSchedule[INTEREST])</definedName>
    <definedName name="TSV_GROUP_C">'[6]GL Wand-IS'!#REF!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E46" i="1"/>
  <c r="D46" i="1"/>
  <c r="C46" i="1"/>
  <c r="Q45" i="1"/>
  <c r="P45" i="1"/>
  <c r="N45" i="1"/>
  <c r="P43" i="1"/>
  <c r="N43" i="1"/>
  <c r="Q43" i="1" s="1"/>
  <c r="P42" i="1"/>
  <c r="N42" i="1"/>
  <c r="Q42" i="1" s="1"/>
  <c r="P41" i="1"/>
  <c r="Q41" i="1" s="1"/>
  <c r="N41" i="1"/>
  <c r="Q40" i="1"/>
  <c r="P40" i="1"/>
  <c r="N40" i="1"/>
  <c r="P39" i="1"/>
  <c r="N39" i="1"/>
  <c r="Q39" i="1" s="1"/>
  <c r="P38" i="1"/>
  <c r="N38" i="1"/>
  <c r="Q38" i="1" s="1"/>
  <c r="P37" i="1"/>
  <c r="Q37" i="1" s="1"/>
  <c r="N37" i="1"/>
  <c r="Q36" i="1"/>
  <c r="P36" i="1"/>
  <c r="N36" i="1"/>
  <c r="P35" i="1"/>
  <c r="N35" i="1"/>
  <c r="Q35" i="1" s="1"/>
  <c r="P34" i="1"/>
  <c r="N34" i="1"/>
  <c r="Q34" i="1" s="1"/>
  <c r="B34" i="1"/>
  <c r="P33" i="1"/>
  <c r="N33" i="1"/>
  <c r="Q33" i="1" s="1"/>
  <c r="P32" i="1"/>
  <c r="Q32" i="1" s="1"/>
  <c r="N32" i="1"/>
  <c r="Q31" i="1"/>
  <c r="P31" i="1"/>
  <c r="N31" i="1"/>
  <c r="P30" i="1"/>
  <c r="B30" i="1"/>
  <c r="B46" i="1" s="1"/>
  <c r="P29" i="1"/>
  <c r="N29" i="1"/>
  <c r="Q29" i="1" s="1"/>
  <c r="P28" i="1"/>
  <c r="N28" i="1"/>
  <c r="Q28" i="1" s="1"/>
  <c r="P27" i="1"/>
  <c r="Q27" i="1" s="1"/>
  <c r="N27" i="1"/>
  <c r="Q26" i="1"/>
  <c r="P26" i="1"/>
  <c r="N26" i="1"/>
  <c r="P25" i="1"/>
  <c r="N25" i="1"/>
  <c r="Q25" i="1" s="1"/>
  <c r="P24" i="1"/>
  <c r="N24" i="1"/>
  <c r="Q24" i="1" s="1"/>
  <c r="P23" i="1"/>
  <c r="Q23" i="1" s="1"/>
  <c r="N23" i="1"/>
  <c r="Q22" i="1"/>
  <c r="P22" i="1"/>
  <c r="N22" i="1"/>
  <c r="P21" i="1"/>
  <c r="N21" i="1"/>
  <c r="Q21" i="1" s="1"/>
  <c r="P20" i="1"/>
  <c r="N20" i="1"/>
  <c r="Q20" i="1" s="1"/>
  <c r="P19" i="1"/>
  <c r="N19" i="1"/>
  <c r="Q19" i="1" s="1"/>
  <c r="Q18" i="1"/>
  <c r="P18" i="1"/>
  <c r="N18" i="1"/>
  <c r="P17" i="1"/>
  <c r="Q17" i="1" s="1"/>
  <c r="N17" i="1"/>
  <c r="M14" i="1"/>
  <c r="M47" i="1" s="1"/>
  <c r="L14" i="1"/>
  <c r="L47" i="1" s="1"/>
  <c r="K14" i="1"/>
  <c r="K47" i="1" s="1"/>
  <c r="J14" i="1"/>
  <c r="J47" i="1" s="1"/>
  <c r="I14" i="1"/>
  <c r="I47" i="1" s="1"/>
  <c r="H14" i="1"/>
  <c r="H47" i="1" s="1"/>
  <c r="G14" i="1"/>
  <c r="G47" i="1" s="1"/>
  <c r="F14" i="1"/>
  <c r="F47" i="1" s="1"/>
  <c r="E14" i="1"/>
  <c r="E47" i="1" s="1"/>
  <c r="D14" i="1"/>
  <c r="D47" i="1" s="1"/>
  <c r="C14" i="1"/>
  <c r="C47" i="1" s="1"/>
  <c r="B14" i="1"/>
  <c r="B47" i="1" s="1"/>
  <c r="P13" i="1"/>
  <c r="N13" i="1"/>
  <c r="Q13" i="1" s="1"/>
  <c r="Q12" i="1"/>
  <c r="P12" i="1"/>
  <c r="N12" i="1"/>
  <c r="P11" i="1"/>
  <c r="Q11" i="1" s="1"/>
  <c r="N11" i="1"/>
  <c r="P10" i="1"/>
  <c r="N10" i="1"/>
  <c r="Q10" i="1" s="1"/>
  <c r="P9" i="1"/>
  <c r="N9" i="1"/>
  <c r="Q9" i="1" s="1"/>
  <c r="Q8" i="1"/>
  <c r="P8" i="1"/>
  <c r="N8" i="1"/>
  <c r="P7" i="1"/>
  <c r="P14" i="1" s="1"/>
  <c r="B7" i="1"/>
  <c r="N7" i="1" s="1"/>
  <c r="Q7" i="1" l="1"/>
  <c r="Q14" i="1" s="1"/>
  <c r="N14" i="1"/>
  <c r="P47" i="1"/>
  <c r="P46" i="1"/>
  <c r="N30" i="1"/>
  <c r="Q30" i="1" s="1"/>
  <c r="Q46" i="1" s="1"/>
  <c r="N46" i="1" l="1"/>
  <c r="N47" i="1" s="1"/>
  <c r="Q47" i="1"/>
</calcChain>
</file>

<file path=xl/comments1.xml><?xml version="1.0" encoding="utf-8"?>
<comments xmlns="http://schemas.openxmlformats.org/spreadsheetml/2006/main">
  <authors>
    <author>gmguilfo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Hollingsworth legal fees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EMC Insurance - $3,450
Violation find - $50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Clifford reimbursement for lawn mowing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Thurman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Thurman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gmguilfo:</t>
        </r>
        <r>
          <rPr>
            <sz val="9"/>
            <color indexed="81"/>
            <rFont val="Tahoma"/>
            <family val="2"/>
          </rPr>
          <t xml:space="preserve">
Westcott Contstruction - remodel plans</t>
        </r>
      </text>
    </comment>
  </commentList>
</comments>
</file>

<file path=xl/sharedStrings.xml><?xml version="1.0" encoding="utf-8"?>
<sst xmlns="http://schemas.openxmlformats.org/spreadsheetml/2006/main" count="49" uniqueCount="49">
  <si>
    <t>Copperfield Homeowners Association, Inc.</t>
  </si>
  <si>
    <t>Profit &amp; Loss Overview - Actual</t>
  </si>
  <si>
    <t>For the year ending December 31, 2017</t>
  </si>
  <si>
    <t>Actual</t>
  </si>
  <si>
    <t>Budget</t>
  </si>
  <si>
    <t>Total 2017</t>
  </si>
  <si>
    <t xml:space="preserve">YTD 11/30/17 </t>
  </si>
  <si>
    <r>
      <t>Over/ (</t>
    </r>
    <r>
      <rPr>
        <b/>
        <sz val="9"/>
        <color rgb="FFFF0000"/>
        <rFont val="Calibri"/>
        <family val="2"/>
      </rPr>
      <t>Under</t>
    </r>
    <r>
      <rPr>
        <b/>
        <sz val="9"/>
        <rFont val="Calibri"/>
        <family val="2"/>
      </rPr>
      <t>)</t>
    </r>
  </si>
  <si>
    <t>Income</t>
  </si>
  <si>
    <t>300 Homeowner Dues</t>
  </si>
  <si>
    <t>306 Clubhouse Rental Income</t>
  </si>
  <si>
    <t>307 Advertising Income</t>
  </si>
  <si>
    <t>308 Interest Income</t>
  </si>
  <si>
    <t>310 Late Fee/Service Fee Income</t>
  </si>
  <si>
    <t>320 Pool Fees &amp; Late App. Fees</t>
  </si>
  <si>
    <t>325 Misc. Uncategorized Income</t>
  </si>
  <si>
    <t>Total Income</t>
  </si>
  <si>
    <t>Expense</t>
  </si>
  <si>
    <t>522 Activities Expenses</t>
  </si>
  <si>
    <t>547 Clubhouse Cleaning</t>
  </si>
  <si>
    <t>554 Depreciation-Equip/Fixture</t>
  </si>
  <si>
    <t>556 DepreciationExp-Facilities</t>
  </si>
  <si>
    <t>576 Garbage Expense</t>
  </si>
  <si>
    <t>595 General Liability Insurance</t>
  </si>
  <si>
    <t>596 Director's Insurance Exp.</t>
  </si>
  <si>
    <t>602 General Manager ContractFee</t>
  </si>
  <si>
    <t>603 Maintenance Contract Labor</t>
  </si>
  <si>
    <t>604 Misc. Contract Labor</t>
  </si>
  <si>
    <t>620 Postage and Delivery Exp.</t>
  </si>
  <si>
    <t>625 Professional Fees Expenses</t>
  </si>
  <si>
    <t>635 Pool Maintenance &amp; Expenses</t>
  </si>
  <si>
    <t>636 General Maint of Grounds</t>
  </si>
  <si>
    <t>638 Clubhouse Maint. &amp; Supplies</t>
  </si>
  <si>
    <t>639 Tennis Court Maintenance</t>
  </si>
  <si>
    <t>640 Playground Maintenance</t>
  </si>
  <si>
    <t>642 Office Supplies &amp; Expenses</t>
  </si>
  <si>
    <t>650 Property Tax Expense</t>
  </si>
  <si>
    <t>651 State Corp Tax Expense</t>
  </si>
  <si>
    <t>655 Telephone/Cabel/Internet Ex</t>
  </si>
  <si>
    <t>660 Travel Expenses</t>
  </si>
  <si>
    <t>671 Electric-Street Lights</t>
  </si>
  <si>
    <t>672 Electric - Irrigation</t>
  </si>
  <si>
    <t>673 Electric - Club &amp; Bathhouse</t>
  </si>
  <si>
    <t>680 Water/Sewer Irrigation</t>
  </si>
  <si>
    <t>681 Water/Sewer Clubhouse/Pool</t>
  </si>
  <si>
    <t>690 Reserve Accrual Expense</t>
  </si>
  <si>
    <t>Total Expense</t>
  </si>
  <si>
    <t>Net Income (Loss)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</si>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</sst>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9"/>
      <color rgb="FF0000FF"/>
      <name val="Calibri"/>
      <family val="2"/>
    </font>
    <font>
      <b/>
      <sz val="9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horizontal="left" vertical="top"/>
    </xf>
    <xf numFmtId="43" fontId="3" fillId="0" borderId="0" xfId="1" applyFont="1"/>
    <xf numFmtId="43" fontId="4" fillId="0" borderId="0" xfId="1" applyFont="1"/>
    <xf numFmtId="43" fontId="4" fillId="0" borderId="0" xfId="1" applyFont="1" applyBorder="1"/>
    <xf numFmtId="38" fontId="4" fillId="0" borderId="0" xfId="1" applyNumberFormat="1" applyFont="1" applyBorder="1"/>
    <xf numFmtId="38" fontId="4" fillId="0" borderId="0" xfId="1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43" fontId="5" fillId="0" borderId="1" xfId="1" applyFont="1" applyBorder="1" applyAlignment="1">
      <alignment horizontal="centerContinuous" vertical="top" wrapText="1"/>
    </xf>
    <xf numFmtId="43" fontId="4" fillId="0" borderId="2" xfId="1" applyFont="1" applyBorder="1" applyAlignment="1">
      <alignment horizontal="centerContinuous" vertical="top" wrapText="1"/>
    </xf>
    <xf numFmtId="43" fontId="6" fillId="0" borderId="3" xfId="1" applyFont="1" applyBorder="1" applyAlignment="1">
      <alignment horizontal="centerContinuous" wrapText="1"/>
    </xf>
    <xf numFmtId="43" fontId="6" fillId="0" borderId="0" xfId="1" applyFont="1" applyBorder="1" applyAlignment="1">
      <alignment horizontal="center" wrapText="1"/>
    </xf>
    <xf numFmtId="43" fontId="4" fillId="0" borderId="4" xfId="1" applyFont="1" applyBorder="1" applyAlignment="1">
      <alignment horizontal="center"/>
    </xf>
    <xf numFmtId="0" fontId="6" fillId="0" borderId="0" xfId="0" applyFont="1" applyAlignment="1">
      <alignment wrapText="1"/>
    </xf>
    <xf numFmtId="164" fontId="7" fillId="0" borderId="4" xfId="1" applyNumberFormat="1" applyFont="1" applyBorder="1" applyAlignment="1">
      <alignment horizontal="centerContinuous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left" vertical="center" wrapText="1" indent="2"/>
    </xf>
    <xf numFmtId="164" fontId="8" fillId="0" borderId="0" xfId="1" applyNumberFormat="1" applyFont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wrapText="1"/>
    </xf>
    <xf numFmtId="38" fontId="8" fillId="2" borderId="4" xfId="1" applyNumberFormat="1" applyFont="1" applyFill="1" applyBorder="1" applyAlignment="1">
      <alignment horizontal="center" wrapText="1"/>
    </xf>
    <xf numFmtId="38" fontId="8" fillId="0" borderId="0" xfId="1" applyNumberFormat="1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left" vertical="top" wrapText="1"/>
    </xf>
    <xf numFmtId="165" fontId="4" fillId="0" borderId="5" xfId="1" applyNumberFormat="1" applyFont="1" applyBorder="1" applyAlignment="1">
      <alignment horizontal="left" vertical="top" wrapText="1"/>
    </xf>
    <xf numFmtId="165" fontId="4" fillId="0" borderId="6" xfId="1" applyNumberFormat="1" applyFont="1" applyBorder="1" applyAlignment="1">
      <alignment horizontal="left" vertical="top" wrapText="1"/>
    </xf>
    <xf numFmtId="165" fontId="4" fillId="0" borderId="0" xfId="1" applyNumberFormat="1" applyFont="1" applyBorder="1" applyAlignment="1">
      <alignment horizontal="left" vertical="top" wrapText="1"/>
    </xf>
    <xf numFmtId="165" fontId="4" fillId="2" borderId="5" xfId="1" applyNumberFormat="1" applyFont="1" applyFill="1" applyBorder="1" applyAlignment="1">
      <alignment horizontal="left" vertical="top" wrapText="1"/>
    </xf>
    <xf numFmtId="38" fontId="4" fillId="2" borderId="5" xfId="1" applyNumberFormat="1" applyFont="1" applyFill="1" applyBorder="1" applyAlignment="1">
      <alignment horizontal="left" vertical="top" wrapText="1"/>
    </xf>
    <xf numFmtId="38" fontId="4" fillId="0" borderId="0" xfId="1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 indent="4"/>
    </xf>
    <xf numFmtId="165" fontId="12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2" borderId="0" xfId="1" applyNumberFormat="1" applyFont="1" applyFill="1" applyBorder="1" applyAlignment="1">
      <alignment horizontal="right" vertical="center" wrapText="1"/>
    </xf>
    <xf numFmtId="38" fontId="6" fillId="2" borderId="0" xfId="1" applyNumberFormat="1" applyFont="1" applyFill="1" applyBorder="1" applyAlignment="1">
      <alignment horizontal="right" vertical="center" wrapText="1"/>
    </xf>
    <xf numFmtId="38" fontId="6" fillId="0" borderId="0" xfId="1" applyNumberFormat="1" applyFont="1" applyFill="1" applyBorder="1" applyAlignment="1">
      <alignment horizontal="right" vertical="center" wrapText="1"/>
    </xf>
    <xf numFmtId="38" fontId="4" fillId="0" borderId="0" xfId="0" quotePrefix="1" applyNumberFormat="1" applyFont="1" applyAlignment="1">
      <alignment horizontal="left"/>
    </xf>
    <xf numFmtId="165" fontId="12" fillId="0" borderId="0" xfId="1" applyNumberFormat="1" applyFont="1" applyBorder="1" applyAlignment="1">
      <alignment horizontal="right" vertical="center" wrapText="1"/>
    </xf>
    <xf numFmtId="165" fontId="6" fillId="0" borderId="8" xfId="1" applyNumberFormat="1" applyFont="1" applyBorder="1" applyAlignment="1">
      <alignment horizontal="right" vertical="center" wrapText="1"/>
    </xf>
    <xf numFmtId="165" fontId="6" fillId="0" borderId="9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165" fontId="7" fillId="0" borderId="2" xfId="1" applyNumberFormat="1" applyFont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8" fillId="0" borderId="3" xfId="1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165" fontId="8" fillId="2" borderId="2" xfId="1" applyNumberFormat="1" applyFont="1" applyFill="1" applyBorder="1" applyAlignment="1">
      <alignment horizontal="right" vertical="center" wrapText="1"/>
    </xf>
    <xf numFmtId="38" fontId="8" fillId="2" borderId="2" xfId="1" applyNumberFormat="1" applyFont="1" applyFill="1" applyBorder="1" applyAlignment="1">
      <alignment horizontal="right" vertical="center" wrapText="1"/>
    </xf>
    <xf numFmtId="38" fontId="8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 indent="12"/>
    </xf>
    <xf numFmtId="0" fontId="2" fillId="0" borderId="0" xfId="0" applyFont="1" applyAlignment="1">
      <alignment horizontal="left" vertical="center" wrapText="1"/>
    </xf>
    <xf numFmtId="165" fontId="3" fillId="0" borderId="0" xfId="1" applyNumberFormat="1" applyFont="1" applyAlignment="1">
      <alignment horizontal="left" vertical="top" wrapText="1"/>
    </xf>
    <xf numFmtId="165" fontId="4" fillId="0" borderId="0" xfId="1" applyNumberFormat="1" applyFont="1" applyAlignment="1">
      <alignment horizontal="left" vertical="top" wrapText="1"/>
    </xf>
    <xf numFmtId="165" fontId="4" fillId="0" borderId="7" xfId="1" applyNumberFormat="1" applyFont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left" vertical="top" wrapText="1"/>
    </xf>
    <xf numFmtId="38" fontId="4" fillId="2" borderId="0" xfId="1" applyNumberFormat="1" applyFont="1" applyFill="1" applyBorder="1" applyAlignment="1">
      <alignment horizontal="left" vertical="top" wrapText="1"/>
    </xf>
    <xf numFmtId="0" fontId="4" fillId="0" borderId="0" xfId="0" applyFont="1"/>
    <xf numFmtId="165" fontId="6" fillId="0" borderId="7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4" fillId="0" borderId="0" xfId="0" quotePrefix="1" applyFont="1" applyAlignment="1">
      <alignment horizontal="left"/>
    </xf>
    <xf numFmtId="44" fontId="4" fillId="0" borderId="0" xfId="2" applyFont="1" applyFill="1"/>
    <xf numFmtId="0" fontId="11" fillId="0" borderId="0" xfId="0" applyFont="1" applyFill="1" applyAlignment="1">
      <alignment horizontal="left" vertical="center" wrapText="1" indent="4"/>
    </xf>
    <xf numFmtId="165" fontId="12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165" fontId="12" fillId="0" borderId="10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 indent="2"/>
    </xf>
    <xf numFmtId="165" fontId="7" fillId="0" borderId="11" xfId="1" applyNumberFormat="1" applyFont="1" applyBorder="1" applyAlignment="1">
      <alignment horizontal="right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5" fontId="8" fillId="0" borderId="12" xfId="1" applyNumberFormat="1" applyFont="1" applyBorder="1" applyAlignment="1">
      <alignment horizontal="right" vertical="center" wrapText="1"/>
    </xf>
    <xf numFmtId="165" fontId="8" fillId="2" borderId="11" xfId="1" applyNumberFormat="1" applyFont="1" applyFill="1" applyBorder="1" applyAlignment="1">
      <alignment horizontal="right" vertical="center" wrapText="1"/>
    </xf>
    <xf numFmtId="38" fontId="8" fillId="2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Border="1"/>
    <xf numFmtId="0" fontId="6" fillId="0" borderId="0" xfId="0" applyFont="1" applyBorder="1" applyAlignment="1">
      <alignment horizontal="left" vertical="top"/>
    </xf>
    <xf numFmtId="43" fontId="4" fillId="0" borderId="0" xfId="1" applyFont="1" applyAlignment="1">
      <alignment horizontal="left"/>
    </xf>
    <xf numFmtId="43" fontId="4" fillId="0" borderId="0" xfId="1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30480</xdr:rowOff>
    </xdr:from>
    <xdr:to>
      <xdr:col>18</xdr:col>
      <xdr:colOff>0</xdr:colOff>
      <xdr:row>12</xdr:row>
      <xdr:rowOff>167640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D860CCC1-9ADC-4148-BAEF-1B0F478444DF}"/>
            </a:ext>
          </a:extLst>
        </xdr:cNvPr>
        <xdr:cNvSpPr/>
      </xdr:nvSpPr>
      <xdr:spPr>
        <a:xfrm>
          <a:off x="10888980" y="1386840"/>
          <a:ext cx="121920" cy="101346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miller/Accounting/Financial%20Stmts/Balance%20Sheet/Rounded%20Balance%20Shee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CTNG\FINSTMTS\FINSTM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miller/Financial%20Stmts/Cashflow/Actual/Copy%20of%20Cash%20Flow%2009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kmiller/Accounting/Financial%20Stmts/Cashflow/Analysis/RO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C%20Reporting/10Q/2017/Q3%20-%202017/Q3%202017%20-%20CBL%20-%20GL%20Wand%20-%20Snapshot,%2011-3-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MGuilford/Copperfield%20HOA/2017/2017%20Budget%20vs%20Act,%20monthly%20spread%20-%20with%202018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BLUEBOOK"/>
      <sheetName val="EQUITY DETAIL"/>
      <sheetName val="RETAINED EARNINGS"/>
      <sheetName val="Roll forward"/>
      <sheetName val="1st qtr EQUITY DETAIL"/>
      <sheetName val="2nd qtr EQUITY DETAIL"/>
      <sheetName val="3rd qtr EQUITY DETAIL"/>
      <sheetName val="4th qtr EQUITY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BLUEBOOK"/>
      <sheetName val="CASH FLOW"/>
      <sheetName val="FREE CASH FLOW "/>
      <sheetName val="INCOME - MONTH"/>
      <sheetName val="INCOME - QUARTER"/>
      <sheetName val="LIABILITIES"/>
      <sheetName val="EQUITY DETAIL"/>
      <sheetName val="TAX CHECK"/>
      <sheetName val="PROFORMA RE"/>
    </sheetNames>
    <sheetDataSet>
      <sheetData sheetId="0"/>
      <sheetData sheetId="1">
        <row r="10">
          <cell r="Q10">
            <v>-70260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LUEBOOK"/>
      <sheetName val="  INPUT"/>
      <sheetName val=" WORKSHEET"/>
      <sheetName val="DETAIL"/>
      <sheetName val="Guarantor detail"/>
      <sheetName val="MACRO"/>
      <sheetName val="Deb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"/>
      <sheetName val="Loan Schedule (2)"/>
      <sheetName val="Loan amortization schedule1"/>
    </sheetNames>
    <sheetDataSet>
      <sheetData sheetId="0">
        <row r="1">
          <cell r="B1" t="str">
            <v>LOAN AMORTIZATION SCHEDULE</v>
          </cell>
        </row>
        <row r="3">
          <cell r="E3">
            <v>400000</v>
          </cell>
          <cell r="I3">
            <v>4145.5363502806113</v>
          </cell>
        </row>
        <row r="4">
          <cell r="E4">
            <v>4.4999999999999998E-2</v>
          </cell>
          <cell r="I4">
            <v>120</v>
          </cell>
        </row>
        <row r="5">
          <cell r="E5">
            <v>10</v>
          </cell>
        </row>
        <row r="6">
          <cell r="E6">
            <v>12</v>
          </cell>
        </row>
        <row r="7">
          <cell r="E7">
            <v>43160</v>
          </cell>
        </row>
        <row r="9">
          <cell r="E9">
            <v>0</v>
          </cell>
        </row>
        <row r="11">
          <cell r="B11" t="str">
            <v>PMT NO</v>
          </cell>
          <cell r="C11" t="str">
            <v>PAYMENT DATE</v>
          </cell>
          <cell r="D11" t="str">
            <v>BEGINNING BALANCE</v>
          </cell>
          <cell r="E11" t="str">
            <v>SCHEDULED PAYMENT</v>
          </cell>
          <cell r="F11" t="str">
            <v>EXTRA PAYMENT</v>
          </cell>
          <cell r="G11" t="str">
            <v>TOTAL PAYMENT</v>
          </cell>
          <cell r="H11" t="str">
            <v>PRINCIPAL</v>
          </cell>
          <cell r="I11" t="str">
            <v>INTEREST</v>
          </cell>
          <cell r="J11" t="str">
            <v>ENDING BALANCE</v>
          </cell>
          <cell r="K11" t="str">
            <v>CUMULATIVE INTEREST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20</v>
          </cell>
        </row>
        <row r="32">
          <cell r="B32">
            <v>21</v>
          </cell>
        </row>
        <row r="33">
          <cell r="B33">
            <v>22</v>
          </cell>
        </row>
        <row r="34">
          <cell r="B34">
            <v>23</v>
          </cell>
        </row>
        <row r="35">
          <cell r="B35">
            <v>24</v>
          </cell>
        </row>
        <row r="36">
          <cell r="B36">
            <v>25</v>
          </cell>
        </row>
        <row r="37">
          <cell r="B37">
            <v>26</v>
          </cell>
        </row>
        <row r="38">
          <cell r="B38">
            <v>27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43">
          <cell r="B43">
            <v>32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  <row r="56">
          <cell r="B56">
            <v>45</v>
          </cell>
        </row>
        <row r="57">
          <cell r="B57">
            <v>46</v>
          </cell>
        </row>
        <row r="58">
          <cell r="B58">
            <v>47</v>
          </cell>
        </row>
        <row r="59">
          <cell r="B59">
            <v>48</v>
          </cell>
        </row>
        <row r="60">
          <cell r="B60">
            <v>49</v>
          </cell>
        </row>
        <row r="61">
          <cell r="B61">
            <v>50</v>
          </cell>
        </row>
        <row r="62">
          <cell r="B62">
            <v>51</v>
          </cell>
        </row>
        <row r="63">
          <cell r="B63">
            <v>52</v>
          </cell>
        </row>
        <row r="64">
          <cell r="B64">
            <v>53</v>
          </cell>
        </row>
        <row r="65">
          <cell r="B65">
            <v>54</v>
          </cell>
        </row>
        <row r="66">
          <cell r="B66">
            <v>55</v>
          </cell>
        </row>
        <row r="67">
          <cell r="B67">
            <v>56</v>
          </cell>
        </row>
        <row r="68">
          <cell r="B68">
            <v>57</v>
          </cell>
        </row>
        <row r="69">
          <cell r="B69">
            <v>58</v>
          </cell>
        </row>
        <row r="70">
          <cell r="B70">
            <v>59</v>
          </cell>
        </row>
        <row r="71">
          <cell r="B71">
            <v>60</v>
          </cell>
        </row>
        <row r="72">
          <cell r="B72">
            <v>61</v>
          </cell>
        </row>
        <row r="73">
          <cell r="B73">
            <v>62</v>
          </cell>
        </row>
        <row r="74">
          <cell r="B74">
            <v>63</v>
          </cell>
        </row>
        <row r="75">
          <cell r="B75">
            <v>64</v>
          </cell>
        </row>
        <row r="76">
          <cell r="B76">
            <v>65</v>
          </cell>
        </row>
        <row r="77">
          <cell r="B77">
            <v>66</v>
          </cell>
        </row>
        <row r="78">
          <cell r="B78">
            <v>67</v>
          </cell>
        </row>
        <row r="79">
          <cell r="B79">
            <v>68</v>
          </cell>
        </row>
        <row r="80">
          <cell r="B80">
            <v>69</v>
          </cell>
        </row>
        <row r="81">
          <cell r="B81">
            <v>70</v>
          </cell>
        </row>
        <row r="82">
          <cell r="B82">
            <v>71</v>
          </cell>
        </row>
        <row r="83">
          <cell r="B83">
            <v>72</v>
          </cell>
        </row>
        <row r="84">
          <cell r="B84">
            <v>73</v>
          </cell>
        </row>
        <row r="85">
          <cell r="B85">
            <v>74</v>
          </cell>
        </row>
        <row r="86">
          <cell r="B86">
            <v>75</v>
          </cell>
        </row>
        <row r="87">
          <cell r="B87">
            <v>76</v>
          </cell>
        </row>
        <row r="88">
          <cell r="B88">
            <v>77</v>
          </cell>
        </row>
        <row r="89">
          <cell r="B89">
            <v>78</v>
          </cell>
        </row>
        <row r="90">
          <cell r="B90">
            <v>79</v>
          </cell>
        </row>
        <row r="91">
          <cell r="B91">
            <v>80</v>
          </cell>
        </row>
        <row r="92">
          <cell r="B92">
            <v>81</v>
          </cell>
        </row>
        <row r="93">
          <cell r="B93">
            <v>82</v>
          </cell>
        </row>
        <row r="94">
          <cell r="B94">
            <v>83</v>
          </cell>
        </row>
        <row r="95">
          <cell r="B95">
            <v>84</v>
          </cell>
        </row>
        <row r="96">
          <cell r="B96">
            <v>85</v>
          </cell>
        </row>
        <row r="97">
          <cell r="B97">
            <v>86</v>
          </cell>
        </row>
        <row r="98">
          <cell r="B98">
            <v>87</v>
          </cell>
        </row>
        <row r="99">
          <cell r="B99">
            <v>88</v>
          </cell>
        </row>
        <row r="100">
          <cell r="B100">
            <v>89</v>
          </cell>
        </row>
        <row r="101">
          <cell r="B101">
            <v>90</v>
          </cell>
        </row>
        <row r="102">
          <cell r="B102">
            <v>91</v>
          </cell>
        </row>
        <row r="103">
          <cell r="B103">
            <v>92</v>
          </cell>
        </row>
        <row r="104">
          <cell r="B104">
            <v>93</v>
          </cell>
        </row>
        <row r="105">
          <cell r="B105">
            <v>94</v>
          </cell>
        </row>
        <row r="106">
          <cell r="B106">
            <v>95</v>
          </cell>
        </row>
        <row r="107">
          <cell r="B107">
            <v>96</v>
          </cell>
        </row>
        <row r="108">
          <cell r="B108">
            <v>97</v>
          </cell>
        </row>
        <row r="109">
          <cell r="B109">
            <v>98</v>
          </cell>
        </row>
        <row r="110">
          <cell r="B110">
            <v>99</v>
          </cell>
        </row>
        <row r="111">
          <cell r="B111">
            <v>100</v>
          </cell>
        </row>
        <row r="112">
          <cell r="B112">
            <v>101</v>
          </cell>
        </row>
        <row r="113">
          <cell r="B113">
            <v>102</v>
          </cell>
        </row>
        <row r="114">
          <cell r="B114">
            <v>103</v>
          </cell>
        </row>
        <row r="115">
          <cell r="B115">
            <v>104</v>
          </cell>
        </row>
        <row r="116">
          <cell r="B116">
            <v>105</v>
          </cell>
        </row>
        <row r="117">
          <cell r="B117">
            <v>106</v>
          </cell>
        </row>
        <row r="118">
          <cell r="B118">
            <v>107</v>
          </cell>
        </row>
        <row r="119">
          <cell r="B119">
            <v>108</v>
          </cell>
        </row>
        <row r="120">
          <cell r="B120">
            <v>109</v>
          </cell>
        </row>
        <row r="121">
          <cell r="B121">
            <v>110</v>
          </cell>
        </row>
        <row r="122">
          <cell r="B122">
            <v>111</v>
          </cell>
        </row>
        <row r="123">
          <cell r="B123">
            <v>112</v>
          </cell>
        </row>
        <row r="124">
          <cell r="B124">
            <v>113</v>
          </cell>
        </row>
        <row r="125">
          <cell r="B125">
            <v>114</v>
          </cell>
        </row>
        <row r="126">
          <cell r="B126">
            <v>115</v>
          </cell>
        </row>
        <row r="127">
          <cell r="B127">
            <v>116</v>
          </cell>
        </row>
        <row r="128">
          <cell r="B128">
            <v>117</v>
          </cell>
        </row>
        <row r="129">
          <cell r="B129">
            <v>118</v>
          </cell>
        </row>
        <row r="130">
          <cell r="B130">
            <v>119</v>
          </cell>
        </row>
        <row r="131">
          <cell r="B131">
            <v>120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C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Wand-IS"/>
      <sheetName val="GL Wand-BS"/>
      <sheetName val="2016 - Shipyard"/>
      <sheetName val="IS"/>
      <sheetName val="Sheet1"/>
      <sheetName val="C Inc"/>
      <sheetName val="BS"/>
      <sheetName val="Sh Eq"/>
      <sheetName val="SOCF"/>
      <sheetName val="1 AR, etc"/>
      <sheetName val="2 Debt"/>
      <sheetName val="3 Taxes"/>
      <sheetName val="4 Emp Bene - Qtr"/>
      <sheetName val="4 Emp Ben - YE"/>
      <sheetName val="6 Segments OLD"/>
      <sheetName val="7 Fin insts"/>
      <sheetName val="9 Comp Inc"/>
      <sheetName val="EQUITY"/>
      <sheetName val="MDA-EBITDAR"/>
      <sheetName val="MDA-fleet"/>
      <sheetName val="Avg Debt"/>
      <sheetName val="Cont Ob"/>
      <sheetName val="First Lien Loan Sched"/>
      <sheetName val="Op leases"/>
      <sheetName val="SG&amp;A"/>
      <sheetName val="JB backlog"/>
      <sheetName val="JB rev"/>
      <sheetName val="Price Vol vs PYR &amp; Plan"/>
      <sheetName val="Q2 Adj EBITDAR "/>
      <sheetName val="Head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- Budget 18 "/>
      <sheetName val="Maintenance acc"/>
      <sheetName val="PL - Budget 17"/>
      <sheetName val="PL - Actual 17"/>
      <sheetName val="Balance Sheet"/>
      <sheetName val="Loan amort"/>
      <sheetName val="Loan Schedule (2)"/>
      <sheetName val="Notes"/>
    </sheetNames>
    <sheetDataSet>
      <sheetData sheetId="0"/>
      <sheetData sheetId="1"/>
      <sheetData sheetId="2">
        <row r="7">
          <cell r="B7">
            <v>294000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7">
          <cell r="B17">
            <v>0</v>
          </cell>
          <cell r="C17">
            <v>225</v>
          </cell>
          <cell r="D17">
            <v>285</v>
          </cell>
          <cell r="E17">
            <v>324</v>
          </cell>
          <cell r="F17">
            <v>20</v>
          </cell>
          <cell r="G17">
            <v>2855</v>
          </cell>
          <cell r="H17">
            <v>25</v>
          </cell>
          <cell r="I17">
            <v>0</v>
          </cell>
          <cell r="J17">
            <v>0</v>
          </cell>
          <cell r="K17">
            <v>19</v>
          </cell>
          <cell r="L17">
            <v>540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3672</v>
          </cell>
          <cell r="C21">
            <v>3672</v>
          </cell>
          <cell r="D21">
            <v>3672</v>
          </cell>
          <cell r="E21">
            <v>3672</v>
          </cell>
          <cell r="F21">
            <v>3672</v>
          </cell>
          <cell r="G21">
            <v>3672</v>
          </cell>
          <cell r="H21">
            <v>3672</v>
          </cell>
          <cell r="I21">
            <v>3672</v>
          </cell>
          <cell r="J21">
            <v>3672</v>
          </cell>
          <cell r="K21">
            <v>3672</v>
          </cell>
          <cell r="L21">
            <v>3672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2383</v>
          </cell>
          <cell r="F22">
            <v>0</v>
          </cell>
          <cell r="G22">
            <v>834</v>
          </cell>
          <cell r="H22">
            <v>0</v>
          </cell>
          <cell r="I22">
            <v>0</v>
          </cell>
          <cell r="J22">
            <v>0</v>
          </cell>
          <cell r="K22">
            <v>2383</v>
          </cell>
          <cell r="L22">
            <v>0</v>
          </cell>
        </row>
        <row r="23">
          <cell r="B23">
            <v>2670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1350</v>
          </cell>
          <cell r="C24">
            <v>1350</v>
          </cell>
          <cell r="D24">
            <v>1350</v>
          </cell>
          <cell r="E24">
            <v>1350</v>
          </cell>
          <cell r="F24">
            <v>1350</v>
          </cell>
          <cell r="G24">
            <v>1350</v>
          </cell>
          <cell r="H24">
            <v>1350</v>
          </cell>
          <cell r="I24">
            <v>1350</v>
          </cell>
          <cell r="J24">
            <v>1350</v>
          </cell>
          <cell r="K24">
            <v>1350</v>
          </cell>
          <cell r="L24">
            <v>1350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570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1750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250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200</v>
          </cell>
          <cell r="C27">
            <v>0</v>
          </cell>
          <cell r="D27">
            <v>0</v>
          </cell>
          <cell r="E27">
            <v>0</v>
          </cell>
          <cell r="F27">
            <v>200</v>
          </cell>
          <cell r="G27">
            <v>0</v>
          </cell>
          <cell r="H27">
            <v>0</v>
          </cell>
          <cell r="I27">
            <v>0</v>
          </cell>
          <cell r="J27">
            <v>200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1000</v>
          </cell>
          <cell r="L28">
            <v>0</v>
          </cell>
        </row>
        <row r="29">
          <cell r="B29">
            <v>1000</v>
          </cell>
          <cell r="C29">
            <v>0</v>
          </cell>
          <cell r="D29">
            <v>4300</v>
          </cell>
          <cell r="E29">
            <v>7000</v>
          </cell>
          <cell r="F29">
            <v>14000</v>
          </cell>
          <cell r="G29">
            <v>12500</v>
          </cell>
          <cell r="H29">
            <v>13000</v>
          </cell>
          <cell r="I29">
            <v>2500</v>
          </cell>
          <cell r="J29">
            <v>300</v>
          </cell>
          <cell r="K29">
            <v>1400</v>
          </cell>
          <cell r="L29">
            <v>100</v>
          </cell>
        </row>
        <row r="30">
          <cell r="B30">
            <v>8000</v>
          </cell>
          <cell r="C30">
            <v>2800</v>
          </cell>
          <cell r="D30">
            <v>4700</v>
          </cell>
          <cell r="E30">
            <v>2400</v>
          </cell>
          <cell r="F30">
            <v>3700</v>
          </cell>
          <cell r="G30">
            <v>2500</v>
          </cell>
          <cell r="H30">
            <v>50</v>
          </cell>
          <cell r="I30">
            <v>7000</v>
          </cell>
          <cell r="J30">
            <v>2400</v>
          </cell>
          <cell r="K30">
            <v>2400</v>
          </cell>
          <cell r="L30">
            <v>3500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500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500</v>
          </cell>
          <cell r="C34">
            <v>0</v>
          </cell>
          <cell r="D34">
            <v>95</v>
          </cell>
          <cell r="E34">
            <v>50</v>
          </cell>
          <cell r="F34">
            <v>175</v>
          </cell>
          <cell r="G34">
            <v>300</v>
          </cell>
          <cell r="H34">
            <v>125</v>
          </cell>
          <cell r="I34">
            <v>50</v>
          </cell>
          <cell r="J34">
            <v>225</v>
          </cell>
          <cell r="K34">
            <v>185</v>
          </cell>
          <cell r="L34">
            <v>70</v>
          </cell>
        </row>
        <row r="35">
          <cell r="B35">
            <v>0</v>
          </cell>
          <cell r="C35">
            <v>0</v>
          </cell>
          <cell r="D35">
            <v>15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385</v>
          </cell>
        </row>
        <row r="37">
          <cell r="B37">
            <v>217</v>
          </cell>
          <cell r="C37">
            <v>217</v>
          </cell>
          <cell r="D37">
            <v>217</v>
          </cell>
          <cell r="E37">
            <v>217</v>
          </cell>
          <cell r="F37">
            <v>217</v>
          </cell>
          <cell r="G37">
            <v>217</v>
          </cell>
          <cell r="H37">
            <v>217</v>
          </cell>
          <cell r="I37">
            <v>217</v>
          </cell>
          <cell r="J37">
            <v>217</v>
          </cell>
          <cell r="K37">
            <v>217</v>
          </cell>
          <cell r="L37">
            <v>217</v>
          </cell>
        </row>
        <row r="38">
          <cell r="B38">
            <v>33</v>
          </cell>
          <cell r="C38">
            <v>33</v>
          </cell>
          <cell r="D38">
            <v>33</v>
          </cell>
          <cell r="E38">
            <v>33</v>
          </cell>
          <cell r="F38">
            <v>33</v>
          </cell>
          <cell r="G38">
            <v>33</v>
          </cell>
          <cell r="H38">
            <v>33</v>
          </cell>
          <cell r="I38">
            <v>33</v>
          </cell>
          <cell r="J38">
            <v>34</v>
          </cell>
          <cell r="K38">
            <v>34</v>
          </cell>
          <cell r="L38">
            <v>34</v>
          </cell>
        </row>
        <row r="39">
          <cell r="B39">
            <v>2225</v>
          </cell>
          <cell r="C39">
            <v>2225</v>
          </cell>
          <cell r="D39">
            <v>2225</v>
          </cell>
          <cell r="E39">
            <v>2225</v>
          </cell>
          <cell r="F39">
            <v>2225</v>
          </cell>
          <cell r="G39">
            <v>2225</v>
          </cell>
          <cell r="H39">
            <v>2225</v>
          </cell>
          <cell r="I39">
            <v>2225</v>
          </cell>
          <cell r="J39">
            <v>2225</v>
          </cell>
          <cell r="K39">
            <v>2225</v>
          </cell>
          <cell r="L39">
            <v>2225</v>
          </cell>
        </row>
        <row r="40">
          <cell r="B40">
            <v>100</v>
          </cell>
          <cell r="C40">
            <v>100</v>
          </cell>
          <cell r="D40">
            <v>100</v>
          </cell>
          <cell r="E40">
            <v>100</v>
          </cell>
          <cell r="F40">
            <v>100</v>
          </cell>
          <cell r="G40">
            <v>100</v>
          </cell>
          <cell r="H40">
            <v>100</v>
          </cell>
          <cell r="I40">
            <v>100</v>
          </cell>
          <cell r="J40">
            <v>100</v>
          </cell>
          <cell r="K40">
            <v>100</v>
          </cell>
          <cell r="L40">
            <v>100</v>
          </cell>
        </row>
        <row r="41">
          <cell r="B41">
            <v>970</v>
          </cell>
          <cell r="C41">
            <v>345</v>
          </cell>
          <cell r="D41">
            <v>300</v>
          </cell>
          <cell r="E41">
            <v>290</v>
          </cell>
          <cell r="F41">
            <v>260</v>
          </cell>
          <cell r="G41">
            <v>750</v>
          </cell>
          <cell r="H41">
            <v>1290</v>
          </cell>
          <cell r="I41">
            <v>1220</v>
          </cell>
          <cell r="J41">
            <v>1240</v>
          </cell>
          <cell r="K41">
            <v>900</v>
          </cell>
          <cell r="L41">
            <v>310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600</v>
          </cell>
          <cell r="H42">
            <v>0</v>
          </cell>
          <cell r="I42">
            <v>1075</v>
          </cell>
          <cell r="J42">
            <v>0</v>
          </cell>
          <cell r="K42">
            <v>800</v>
          </cell>
          <cell r="L42">
            <v>0</v>
          </cell>
        </row>
        <row r="43">
          <cell r="B43">
            <v>0</v>
          </cell>
          <cell r="C43">
            <v>1050</v>
          </cell>
          <cell r="D43">
            <v>0</v>
          </cell>
          <cell r="E43">
            <v>450</v>
          </cell>
          <cell r="F43">
            <v>0</v>
          </cell>
          <cell r="G43">
            <v>1650</v>
          </cell>
          <cell r="H43">
            <v>0</v>
          </cell>
          <cell r="I43">
            <v>2500</v>
          </cell>
          <cell r="J43">
            <v>0</v>
          </cell>
          <cell r="K43">
            <v>1350</v>
          </cell>
          <cell r="L43">
            <v>0</v>
          </cell>
        </row>
        <row r="44">
          <cell r="B44">
            <v>5164</v>
          </cell>
          <cell r="C44">
            <v>5164</v>
          </cell>
          <cell r="D44">
            <v>5164</v>
          </cell>
          <cell r="E44">
            <v>5164</v>
          </cell>
          <cell r="F44">
            <v>5164</v>
          </cell>
          <cell r="G44">
            <v>5164</v>
          </cell>
          <cell r="H44">
            <v>5164</v>
          </cell>
          <cell r="I44">
            <v>5164</v>
          </cell>
          <cell r="J44">
            <v>5164</v>
          </cell>
          <cell r="K44">
            <v>5164</v>
          </cell>
          <cell r="L44">
            <v>5165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27" sqref="I27"/>
    </sheetView>
  </sheetViews>
  <sheetFormatPr defaultColWidth="8.85546875" defaultRowHeight="12" outlineLevelCol="1" x14ac:dyDescent="0.2"/>
  <cols>
    <col min="1" max="1" width="35" style="58" bestFit="1" customWidth="1"/>
    <col min="2" max="2" width="8.28515625" style="2" bestFit="1" customWidth="1"/>
    <col min="3" max="4" width="8.5703125" style="3" bestFit="1" customWidth="1"/>
    <col min="5" max="12" width="8.7109375" style="3" customWidth="1"/>
    <col min="13" max="13" width="8.7109375" style="3" hidden="1" customWidth="1" outlineLevel="1"/>
    <col min="14" max="14" width="8.7109375" style="3" customWidth="1" collapsed="1"/>
    <col min="15" max="15" width="1.7109375" style="4" customWidth="1"/>
    <col min="16" max="16" width="8.7109375" style="4" customWidth="1" collapsed="1"/>
    <col min="17" max="17" width="8.7109375" style="5" customWidth="1" collapsed="1"/>
    <col min="18" max="18" width="1.7109375" style="6" customWidth="1"/>
    <col min="19" max="19" width="15.28515625" style="7" customWidth="1"/>
    <col min="20" max="20" width="40.85546875" style="8" customWidth="1"/>
    <col min="21" max="16384" width="8.85546875" style="58"/>
  </cols>
  <sheetData>
    <row r="1" spans="1:19" ht="12.75" x14ac:dyDescent="0.2">
      <c r="A1" s="1" t="s">
        <v>0</v>
      </c>
    </row>
    <row r="2" spans="1:19" ht="12.75" x14ac:dyDescent="0.2">
      <c r="A2" s="1" t="s">
        <v>1</v>
      </c>
    </row>
    <row r="3" spans="1:19" ht="12.75" x14ac:dyDescent="0.2">
      <c r="A3" s="1" t="s">
        <v>2</v>
      </c>
    </row>
    <row r="4" spans="1:19" ht="12.75" x14ac:dyDescent="0.2">
      <c r="A4" s="9"/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 t="s">
        <v>4</v>
      </c>
    </row>
    <row r="5" spans="1:19" ht="24" x14ac:dyDescent="0.2">
      <c r="A5" s="15"/>
      <c r="B5" s="16">
        <v>42736</v>
      </c>
      <c r="C5" s="17">
        <v>6242</v>
      </c>
      <c r="D5" s="17">
        <v>6270</v>
      </c>
      <c r="E5" s="17">
        <v>6301</v>
      </c>
      <c r="F5" s="17">
        <v>6331</v>
      </c>
      <c r="G5" s="18">
        <v>6362</v>
      </c>
      <c r="H5" s="17">
        <v>6392</v>
      </c>
      <c r="I5" s="17">
        <v>6423</v>
      </c>
      <c r="J5" s="17">
        <v>6454</v>
      </c>
      <c r="K5" s="17">
        <v>6484</v>
      </c>
      <c r="L5" s="17">
        <v>6515</v>
      </c>
      <c r="M5" s="17">
        <v>6545</v>
      </c>
      <c r="N5" s="17" t="s">
        <v>5</v>
      </c>
      <c r="O5" s="19"/>
      <c r="P5" s="20" t="s">
        <v>6</v>
      </c>
      <c r="Q5" s="21" t="s">
        <v>7</v>
      </c>
      <c r="R5" s="22"/>
    </row>
    <row r="6" spans="1:19" ht="12.75" x14ac:dyDescent="0.2">
      <c r="A6" s="9" t="s">
        <v>8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8"/>
      <c r="R6" s="29"/>
    </row>
    <row r="7" spans="1:19" ht="12.75" x14ac:dyDescent="0.2">
      <c r="A7" s="30" t="s">
        <v>9</v>
      </c>
      <c r="B7" s="31">
        <f>294375-750</f>
        <v>293625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3">
        <f>SUM(B7:M7)</f>
        <v>293625</v>
      </c>
      <c r="O7" s="34"/>
      <c r="P7" s="35">
        <f>SUM('[7]PL - Budget 17'!B7:L7)</f>
        <v>294000</v>
      </c>
      <c r="Q7" s="36">
        <f>N7-P7</f>
        <v>-375</v>
      </c>
      <c r="R7" s="37"/>
    </row>
    <row r="8" spans="1:19" ht="12.75" x14ac:dyDescent="0.2">
      <c r="A8" s="30" t="s">
        <v>10</v>
      </c>
      <c r="B8" s="31">
        <v>50</v>
      </c>
      <c r="C8" s="32">
        <v>50</v>
      </c>
      <c r="D8" s="32">
        <v>50</v>
      </c>
      <c r="E8" s="32">
        <v>100</v>
      </c>
      <c r="F8" s="32">
        <v>50</v>
      </c>
      <c r="G8" s="32">
        <v>150</v>
      </c>
      <c r="H8" s="32">
        <v>650</v>
      </c>
      <c r="I8" s="32">
        <v>150</v>
      </c>
      <c r="J8" s="32">
        <v>50</v>
      </c>
      <c r="K8" s="32">
        <v>150</v>
      </c>
      <c r="L8" s="32">
        <v>100</v>
      </c>
      <c r="M8" s="32">
        <v>0</v>
      </c>
      <c r="N8" s="33">
        <f t="shared" ref="N8:N13" si="0">SUM(B8:M8)</f>
        <v>1550</v>
      </c>
      <c r="O8" s="34"/>
      <c r="P8" s="35">
        <f>SUM('[7]PL - Budget 17'!B8:L8)</f>
        <v>0</v>
      </c>
      <c r="Q8" s="36">
        <f t="shared" ref="Q8:Q13" si="1">N8-P8</f>
        <v>1550</v>
      </c>
      <c r="R8" s="37"/>
    </row>
    <row r="9" spans="1:19" ht="12.75" x14ac:dyDescent="0.2">
      <c r="A9" s="30" t="s">
        <v>11</v>
      </c>
      <c r="B9" s="31">
        <v>125</v>
      </c>
      <c r="C9" s="32">
        <v>50</v>
      </c>
      <c r="D9" s="32">
        <v>0</v>
      </c>
      <c r="E9" s="32">
        <v>50</v>
      </c>
      <c r="F9" s="32">
        <v>87.5</v>
      </c>
      <c r="G9" s="32">
        <v>375</v>
      </c>
      <c r="H9" s="32">
        <v>0</v>
      </c>
      <c r="I9" s="32">
        <v>25</v>
      </c>
      <c r="J9" s="32">
        <v>25</v>
      </c>
      <c r="K9" s="32">
        <v>0</v>
      </c>
      <c r="L9" s="32">
        <v>0</v>
      </c>
      <c r="M9" s="32">
        <v>0</v>
      </c>
      <c r="N9" s="33">
        <f t="shared" si="0"/>
        <v>737.5</v>
      </c>
      <c r="O9" s="34"/>
      <c r="P9" s="35">
        <f>SUM('[7]PL - Budget 17'!B9:L9)</f>
        <v>0</v>
      </c>
      <c r="Q9" s="36">
        <f t="shared" si="1"/>
        <v>737.5</v>
      </c>
      <c r="R9" s="37"/>
    </row>
    <row r="10" spans="1:19" ht="12.75" x14ac:dyDescent="0.2">
      <c r="A10" s="30" t="s">
        <v>12</v>
      </c>
      <c r="B10" s="31">
        <v>17.47</v>
      </c>
      <c r="C10" s="32">
        <v>0</v>
      </c>
      <c r="D10" s="32">
        <v>18.87</v>
      </c>
      <c r="E10" s="32">
        <v>200.8</v>
      </c>
      <c r="F10" s="32">
        <v>58.43</v>
      </c>
      <c r="G10" s="32">
        <v>67.45</v>
      </c>
      <c r="H10" s="32">
        <v>69.73</v>
      </c>
      <c r="I10" s="32">
        <v>69.760000000000005</v>
      </c>
      <c r="J10" s="32">
        <v>67.53</v>
      </c>
      <c r="K10" s="32">
        <v>69.819999999999993</v>
      </c>
      <c r="L10" s="32">
        <v>67.59</v>
      </c>
      <c r="M10" s="32">
        <v>0</v>
      </c>
      <c r="N10" s="33">
        <f t="shared" si="0"/>
        <v>707.44999999999993</v>
      </c>
      <c r="O10" s="34"/>
      <c r="P10" s="35">
        <f>SUM('[7]PL - Budget 17'!B10:L10)</f>
        <v>0</v>
      </c>
      <c r="Q10" s="36">
        <f t="shared" si="1"/>
        <v>707.44999999999993</v>
      </c>
      <c r="R10" s="37"/>
      <c r="S10" s="38"/>
    </row>
    <row r="11" spans="1:19" ht="12.75" x14ac:dyDescent="0.2">
      <c r="A11" s="30" t="s">
        <v>13</v>
      </c>
      <c r="B11" s="31">
        <v>0</v>
      </c>
      <c r="C11" s="32">
        <v>0</v>
      </c>
      <c r="D11" s="32">
        <v>0</v>
      </c>
      <c r="E11" s="32">
        <v>0</v>
      </c>
      <c r="F11" s="32">
        <v>2500</v>
      </c>
      <c r="G11" s="32">
        <v>-50</v>
      </c>
      <c r="H11" s="32">
        <v>485</v>
      </c>
      <c r="I11" s="32">
        <v>0</v>
      </c>
      <c r="J11" s="32">
        <v>0</v>
      </c>
      <c r="K11" s="32">
        <v>-2595</v>
      </c>
      <c r="L11" s="32">
        <v>0</v>
      </c>
      <c r="M11" s="32">
        <v>0</v>
      </c>
      <c r="N11" s="33">
        <f t="shared" si="0"/>
        <v>340</v>
      </c>
      <c r="O11" s="34"/>
      <c r="P11" s="35">
        <f>SUM('[7]PL - Budget 17'!B11:L11)</f>
        <v>0</v>
      </c>
      <c r="Q11" s="36">
        <f t="shared" si="1"/>
        <v>340</v>
      </c>
      <c r="R11" s="37"/>
    </row>
    <row r="12" spans="1:19" ht="12.75" x14ac:dyDescent="0.2">
      <c r="A12" s="30" t="s">
        <v>14</v>
      </c>
      <c r="B12" s="31">
        <v>100</v>
      </c>
      <c r="C12" s="32">
        <v>25</v>
      </c>
      <c r="D12" s="32">
        <v>225</v>
      </c>
      <c r="E12" s="32">
        <v>510</v>
      </c>
      <c r="F12" s="32">
        <v>80</v>
      </c>
      <c r="G12" s="32">
        <v>580.16</v>
      </c>
      <c r="H12" s="32">
        <v>90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3">
        <f t="shared" si="0"/>
        <v>1610.1599999999999</v>
      </c>
      <c r="O12" s="34"/>
      <c r="P12" s="35">
        <f>SUM('[7]PL - Budget 17'!B12:L12)</f>
        <v>0</v>
      </c>
      <c r="Q12" s="36">
        <f t="shared" si="1"/>
        <v>1610.1599999999999</v>
      </c>
      <c r="R12" s="37"/>
    </row>
    <row r="13" spans="1:19" ht="12.75" x14ac:dyDescent="0.2">
      <c r="A13" s="30" t="s">
        <v>15</v>
      </c>
      <c r="B13" s="39">
        <v>1700</v>
      </c>
      <c r="C13" s="34">
        <v>0</v>
      </c>
      <c r="D13" s="34">
        <v>0</v>
      </c>
      <c r="E13" s="34">
        <v>0</v>
      </c>
      <c r="F13" s="34">
        <v>3500</v>
      </c>
      <c r="G13" s="34">
        <v>0</v>
      </c>
      <c r="H13" s="34">
        <v>60</v>
      </c>
      <c r="I13" s="32">
        <v>0</v>
      </c>
      <c r="J13" s="34">
        <v>60</v>
      </c>
      <c r="K13" s="34">
        <v>0</v>
      </c>
      <c r="L13" s="34">
        <v>0</v>
      </c>
      <c r="M13" s="40">
        <v>0</v>
      </c>
      <c r="N13" s="41">
        <f t="shared" si="0"/>
        <v>5320</v>
      </c>
      <c r="O13" s="34"/>
      <c r="P13" s="35">
        <f>SUM('[7]PL - Budget 17'!B13:L13)</f>
        <v>0</v>
      </c>
      <c r="Q13" s="36">
        <f t="shared" si="1"/>
        <v>5320</v>
      </c>
      <c r="R13" s="37"/>
    </row>
    <row r="14" spans="1:19" ht="12.75" x14ac:dyDescent="0.2">
      <c r="A14" s="42" t="s">
        <v>16</v>
      </c>
      <c r="B14" s="43">
        <f t="shared" ref="B14:N14" si="2">SUM(B7:B13)</f>
        <v>295617.46999999997</v>
      </c>
      <c r="C14" s="44">
        <f t="shared" si="2"/>
        <v>125</v>
      </c>
      <c r="D14" s="44">
        <f t="shared" si="2"/>
        <v>293.87</v>
      </c>
      <c r="E14" s="44">
        <f t="shared" si="2"/>
        <v>860.8</v>
      </c>
      <c r="F14" s="44">
        <f t="shared" si="2"/>
        <v>6275.93</v>
      </c>
      <c r="G14" s="44">
        <f t="shared" si="2"/>
        <v>1122.6100000000001</v>
      </c>
      <c r="H14" s="44">
        <f t="shared" si="2"/>
        <v>1354.73</v>
      </c>
      <c r="I14" s="44">
        <f t="shared" si="2"/>
        <v>244.76</v>
      </c>
      <c r="J14" s="44">
        <f t="shared" si="2"/>
        <v>202.53</v>
      </c>
      <c r="K14" s="44">
        <f t="shared" si="2"/>
        <v>-2375.1799999999998</v>
      </c>
      <c r="L14" s="44">
        <f t="shared" si="2"/>
        <v>167.59</v>
      </c>
      <c r="M14" s="45">
        <f t="shared" si="2"/>
        <v>0</v>
      </c>
      <c r="N14" s="46">
        <f t="shared" si="2"/>
        <v>303890.11</v>
      </c>
      <c r="O14" s="47"/>
      <c r="P14" s="48">
        <f>SUM(P7:P13)</f>
        <v>294000</v>
      </c>
      <c r="Q14" s="49">
        <f>SUM(Q7:Q13)</f>
        <v>9890.11</v>
      </c>
      <c r="R14" s="50"/>
    </row>
    <row r="15" spans="1:19" ht="12.75" x14ac:dyDescent="0.2">
      <c r="A15" s="51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34"/>
      <c r="P15" s="35"/>
      <c r="Q15" s="36"/>
      <c r="R15" s="37"/>
    </row>
    <row r="16" spans="1:19" ht="12.75" x14ac:dyDescent="0.2">
      <c r="A16" s="52" t="s">
        <v>17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26"/>
      <c r="P16" s="56"/>
      <c r="Q16" s="57"/>
      <c r="R16" s="29"/>
    </row>
    <row r="17" spans="1:22" ht="12.75" x14ac:dyDescent="0.2">
      <c r="A17" s="30" t="s">
        <v>18</v>
      </c>
      <c r="B17" s="31"/>
      <c r="C17" s="32"/>
      <c r="D17" s="32">
        <v>460.64</v>
      </c>
      <c r="E17" s="32">
        <v>0</v>
      </c>
      <c r="F17" s="32">
        <v>431.71</v>
      </c>
      <c r="G17" s="32">
        <v>149.04</v>
      </c>
      <c r="H17" s="32">
        <v>1817.32</v>
      </c>
      <c r="I17" s="32">
        <v>148.66999999999999</v>
      </c>
      <c r="J17" s="32"/>
      <c r="K17" s="32">
        <v>368.68</v>
      </c>
      <c r="L17" s="32">
        <v>226.74</v>
      </c>
      <c r="M17" s="32"/>
      <c r="N17" s="33">
        <f t="shared" ref="N17:N45" si="3">SUM(B17:M17)</f>
        <v>3602.8</v>
      </c>
      <c r="O17" s="34"/>
      <c r="P17" s="35">
        <f>SUM('[7]PL - Budget 17'!B17:L17)</f>
        <v>4293</v>
      </c>
      <c r="Q17" s="36">
        <f t="shared" ref="Q17:Q45" si="4">N17-P17</f>
        <v>-690.19999999999982</v>
      </c>
      <c r="R17" s="37"/>
    </row>
    <row r="18" spans="1:22" ht="12.75" x14ac:dyDescent="0.2">
      <c r="A18" s="30" t="s">
        <v>19</v>
      </c>
      <c r="B18" s="31"/>
      <c r="C18" s="32"/>
      <c r="D18" s="32"/>
      <c r="E18" s="32"/>
      <c r="F18" s="32"/>
      <c r="G18" s="32"/>
      <c r="H18" s="32">
        <v>80</v>
      </c>
      <c r="I18" s="32"/>
      <c r="J18" s="32"/>
      <c r="K18" s="32">
        <v>0</v>
      </c>
      <c r="L18" s="32"/>
      <c r="M18" s="32"/>
      <c r="N18" s="33">
        <f t="shared" si="3"/>
        <v>80</v>
      </c>
      <c r="O18" s="34"/>
      <c r="P18" s="35">
        <f>SUM('[7]PL - Budget 17'!B18:L18)</f>
        <v>375</v>
      </c>
      <c r="Q18" s="36">
        <f t="shared" si="4"/>
        <v>-295</v>
      </c>
      <c r="R18" s="37"/>
    </row>
    <row r="19" spans="1:22" ht="12.75" x14ac:dyDescent="0.2">
      <c r="A19" s="30" t="s">
        <v>20</v>
      </c>
      <c r="B19" s="31"/>
      <c r="C19" s="32"/>
      <c r="D19" s="32"/>
      <c r="E19" s="32"/>
      <c r="F19" s="32"/>
      <c r="G19" s="32"/>
      <c r="H19" s="32"/>
      <c r="I19" s="32"/>
      <c r="J19" s="32"/>
      <c r="K19" s="32">
        <v>0</v>
      </c>
      <c r="L19" s="32"/>
      <c r="M19" s="32"/>
      <c r="N19" s="33">
        <f t="shared" si="3"/>
        <v>0</v>
      </c>
      <c r="O19" s="34"/>
      <c r="P19" s="35">
        <f>SUM('[7]PL - Budget 17'!B19:L19)</f>
        <v>0</v>
      </c>
      <c r="Q19" s="36">
        <f t="shared" si="4"/>
        <v>0</v>
      </c>
      <c r="R19" s="37"/>
    </row>
    <row r="20" spans="1:22" ht="12.75" x14ac:dyDescent="0.2">
      <c r="A20" s="30" t="s">
        <v>21</v>
      </c>
      <c r="B20" s="31"/>
      <c r="C20" s="32"/>
      <c r="D20" s="32"/>
      <c r="E20" s="32"/>
      <c r="F20" s="32"/>
      <c r="G20" s="32"/>
      <c r="H20" s="32"/>
      <c r="I20" s="32"/>
      <c r="J20" s="32"/>
      <c r="K20" s="32">
        <v>0</v>
      </c>
      <c r="L20" s="32"/>
      <c r="M20" s="32"/>
      <c r="N20" s="33">
        <f t="shared" si="3"/>
        <v>0</v>
      </c>
      <c r="O20" s="34"/>
      <c r="P20" s="35">
        <f>SUM('[7]PL - Budget 17'!B20:L20)</f>
        <v>0</v>
      </c>
      <c r="Q20" s="36">
        <f t="shared" si="4"/>
        <v>0</v>
      </c>
      <c r="R20" s="37"/>
    </row>
    <row r="21" spans="1:22" ht="12.75" x14ac:dyDescent="0.2">
      <c r="A21" s="30" t="s">
        <v>22</v>
      </c>
      <c r="B21" s="31">
        <v>3547.1</v>
      </c>
      <c r="C21" s="32">
        <v>3547.1</v>
      </c>
      <c r="D21" s="32">
        <v>3547.1</v>
      </c>
      <c r="E21" s="32">
        <v>3547.1</v>
      </c>
      <c r="F21" s="32">
        <v>3700.3</v>
      </c>
      <c r="G21" s="32">
        <v>3547.1</v>
      </c>
      <c r="H21" s="32">
        <v>3700.36</v>
      </c>
      <c r="I21" s="32">
        <v>3547.1</v>
      </c>
      <c r="J21" s="32">
        <v>3547.1</v>
      </c>
      <c r="K21" s="32">
        <v>3547.1</v>
      </c>
      <c r="L21" s="32">
        <v>3547.1</v>
      </c>
      <c r="M21" s="32"/>
      <c r="N21" s="59">
        <f t="shared" si="3"/>
        <v>39324.559999999998</v>
      </c>
      <c r="O21" s="34"/>
      <c r="P21" s="35">
        <f>SUM('[7]PL - Budget 17'!B21:L21)</f>
        <v>40392</v>
      </c>
      <c r="Q21" s="36">
        <f t="shared" si="4"/>
        <v>-1067.4400000000023</v>
      </c>
      <c r="R21" s="37"/>
    </row>
    <row r="22" spans="1:22" ht="12.75" x14ac:dyDescent="0.2">
      <c r="A22" s="30" t="s">
        <v>23</v>
      </c>
      <c r="B22" s="31"/>
      <c r="C22" s="32"/>
      <c r="D22" s="32"/>
      <c r="E22" s="32">
        <v>2383</v>
      </c>
      <c r="F22" s="32"/>
      <c r="G22" s="32">
        <v>682.22</v>
      </c>
      <c r="H22" s="32"/>
      <c r="I22" s="32"/>
      <c r="J22" s="32"/>
      <c r="K22" s="32">
        <v>2383</v>
      </c>
      <c r="L22" s="32"/>
      <c r="M22" s="32"/>
      <c r="N22" s="33">
        <f t="shared" si="3"/>
        <v>5448.22</v>
      </c>
      <c r="O22" s="34"/>
      <c r="P22" s="35">
        <f>SUM('[7]PL - Budget 17'!B22:L22)</f>
        <v>5600</v>
      </c>
      <c r="Q22" s="36">
        <f t="shared" si="4"/>
        <v>-151.77999999999975</v>
      </c>
      <c r="R22" s="37"/>
    </row>
    <row r="23" spans="1:22" ht="12.75" x14ac:dyDescent="0.2">
      <c r="A23" s="30" t="s">
        <v>24</v>
      </c>
      <c r="B23" s="31">
        <v>2651</v>
      </c>
      <c r="C23" s="32"/>
      <c r="D23" s="32"/>
      <c r="E23" s="32"/>
      <c r="F23" s="32"/>
      <c r="G23" s="32">
        <v>0</v>
      </c>
      <c r="H23" s="32"/>
      <c r="I23" s="32"/>
      <c r="J23" s="32"/>
      <c r="K23" s="32">
        <v>0</v>
      </c>
      <c r="L23" s="32"/>
      <c r="M23" s="32"/>
      <c r="N23" s="33">
        <f t="shared" si="3"/>
        <v>2651</v>
      </c>
      <c r="O23" s="34"/>
      <c r="P23" s="35">
        <f>SUM('[7]PL - Budget 17'!B23:L23)</f>
        <v>2670</v>
      </c>
      <c r="Q23" s="36">
        <f t="shared" si="4"/>
        <v>-19</v>
      </c>
      <c r="R23" s="37"/>
    </row>
    <row r="24" spans="1:22" ht="12.75" x14ac:dyDescent="0.2">
      <c r="A24" s="30" t="s">
        <v>25</v>
      </c>
      <c r="B24" s="31">
        <v>2100</v>
      </c>
      <c r="C24" s="32">
        <v>1350</v>
      </c>
      <c r="D24" s="32">
        <v>1350</v>
      </c>
      <c r="E24" s="32">
        <v>1350</v>
      </c>
      <c r="F24" s="32">
        <v>1350</v>
      </c>
      <c r="G24" s="32">
        <v>1350</v>
      </c>
      <c r="H24" s="32">
        <v>1350</v>
      </c>
      <c r="I24" s="32">
        <v>1350</v>
      </c>
      <c r="J24" s="32">
        <v>1350</v>
      </c>
      <c r="K24" s="32">
        <v>1350</v>
      </c>
      <c r="L24" s="32">
        <v>1350</v>
      </c>
      <c r="M24" s="32"/>
      <c r="N24" s="33">
        <f t="shared" si="3"/>
        <v>15600</v>
      </c>
      <c r="O24" s="34"/>
      <c r="P24" s="35">
        <f>SUM('[7]PL - Budget 17'!B24:L24)</f>
        <v>14850</v>
      </c>
      <c r="Q24" s="36">
        <f t="shared" si="4"/>
        <v>750</v>
      </c>
      <c r="R24" s="37"/>
    </row>
    <row r="25" spans="1:22" ht="12.75" x14ac:dyDescent="0.2">
      <c r="A25" s="30" t="s">
        <v>26</v>
      </c>
      <c r="B25" s="31">
        <v>101.62</v>
      </c>
      <c r="C25" s="32"/>
      <c r="D25" s="32"/>
      <c r="E25" s="32"/>
      <c r="F25" s="32"/>
      <c r="G25" s="32">
        <v>0</v>
      </c>
      <c r="H25" s="32"/>
      <c r="I25" s="32"/>
      <c r="J25" s="32"/>
      <c r="K25" s="32">
        <v>0</v>
      </c>
      <c r="L25" s="32"/>
      <c r="M25" s="32"/>
      <c r="N25" s="33">
        <f t="shared" si="3"/>
        <v>101.62</v>
      </c>
      <c r="O25" s="34"/>
      <c r="P25" s="35">
        <f>SUM('[7]PL - Budget 17'!B25:L25)</f>
        <v>2320</v>
      </c>
      <c r="Q25" s="36">
        <f t="shared" si="4"/>
        <v>-2218.38</v>
      </c>
      <c r="R25" s="37"/>
    </row>
    <row r="26" spans="1:22" ht="12.75" x14ac:dyDescent="0.2">
      <c r="A26" s="30" t="s">
        <v>27</v>
      </c>
      <c r="B26" s="31"/>
      <c r="C26" s="32"/>
      <c r="D26" s="32"/>
      <c r="E26" s="32"/>
      <c r="F26" s="32"/>
      <c r="G26" s="32"/>
      <c r="H26" s="32"/>
      <c r="I26" s="32"/>
      <c r="J26" s="32"/>
      <c r="K26" s="32">
        <v>0</v>
      </c>
      <c r="L26" s="32"/>
      <c r="M26" s="32"/>
      <c r="N26" s="33">
        <f t="shared" si="3"/>
        <v>0</v>
      </c>
      <c r="O26" s="34"/>
      <c r="P26" s="35">
        <f>SUM('[7]PL - Budget 17'!B26:L26)</f>
        <v>250</v>
      </c>
      <c r="Q26" s="36">
        <f t="shared" si="4"/>
        <v>-250</v>
      </c>
      <c r="R26" s="37"/>
    </row>
    <row r="27" spans="1:22" ht="12.75" x14ac:dyDescent="0.2">
      <c r="A27" s="30" t="s">
        <v>28</v>
      </c>
      <c r="B27" s="31">
        <v>188</v>
      </c>
      <c r="C27" s="32">
        <v>116.2</v>
      </c>
      <c r="D27" s="32"/>
      <c r="E27" s="32">
        <v>245</v>
      </c>
      <c r="F27" s="32"/>
      <c r="G27" s="32">
        <v>1.05</v>
      </c>
      <c r="H27" s="32">
        <v>8.4</v>
      </c>
      <c r="I27" s="32"/>
      <c r="J27" s="32">
        <v>49</v>
      </c>
      <c r="K27" s="32">
        <v>0</v>
      </c>
      <c r="L27" s="32"/>
      <c r="M27" s="32"/>
      <c r="N27" s="33">
        <f t="shared" si="3"/>
        <v>607.65</v>
      </c>
      <c r="O27" s="34"/>
      <c r="P27" s="35">
        <f>SUM('[7]PL - Budget 17'!B27:L27)</f>
        <v>600</v>
      </c>
      <c r="Q27" s="36">
        <f t="shared" si="4"/>
        <v>7.6499999999999773</v>
      </c>
      <c r="R27" s="37"/>
    </row>
    <row r="28" spans="1:22" ht="12.75" x14ac:dyDescent="0.2">
      <c r="A28" s="30" t="s">
        <v>29</v>
      </c>
      <c r="B28" s="31">
        <v>1700</v>
      </c>
      <c r="C28" s="32"/>
      <c r="D28" s="32">
        <v>250</v>
      </c>
      <c r="E28" s="32"/>
      <c r="F28" s="32"/>
      <c r="G28" s="32">
        <v>0</v>
      </c>
      <c r="H28" s="32">
        <v>1500</v>
      </c>
      <c r="I28" s="32"/>
      <c r="J28" s="32">
        <v>25</v>
      </c>
      <c r="K28" s="32">
        <v>0</v>
      </c>
      <c r="L28" s="32"/>
      <c r="M28" s="32"/>
      <c r="N28" s="33">
        <f t="shared" si="3"/>
        <v>3475</v>
      </c>
      <c r="O28" s="34"/>
      <c r="P28" s="35">
        <f>SUM('[7]PL - Budget 17'!B28:L28)</f>
        <v>1000</v>
      </c>
      <c r="Q28" s="36">
        <f t="shared" si="4"/>
        <v>2475</v>
      </c>
      <c r="R28" s="37"/>
      <c r="S28" s="60"/>
      <c r="T28" s="61"/>
    </row>
    <row r="29" spans="1:22" ht="12.75" x14ac:dyDescent="0.2">
      <c r="A29" s="30" t="s">
        <v>30</v>
      </c>
      <c r="B29" s="31">
        <v>4061.7</v>
      </c>
      <c r="C29" s="32"/>
      <c r="D29" s="32">
        <v>350.28</v>
      </c>
      <c r="E29" s="32">
        <v>7659.57</v>
      </c>
      <c r="F29" s="32">
        <v>12669.72</v>
      </c>
      <c r="G29" s="32">
        <v>14659.72</v>
      </c>
      <c r="H29" s="32">
        <v>9812.24</v>
      </c>
      <c r="I29" s="32">
        <v>2857.26</v>
      </c>
      <c r="J29" s="32">
        <v>507.92</v>
      </c>
      <c r="K29" s="32">
        <v>3404</v>
      </c>
      <c r="L29" s="32"/>
      <c r="M29" s="32"/>
      <c r="N29" s="33">
        <f t="shared" si="3"/>
        <v>55982.409999999996</v>
      </c>
      <c r="O29" s="34"/>
      <c r="P29" s="35">
        <f>SUM('[7]PL - Budget 17'!B29:L29)</f>
        <v>56100</v>
      </c>
      <c r="Q29" s="36">
        <f t="shared" si="4"/>
        <v>-117.59000000000378</v>
      </c>
      <c r="R29" s="37"/>
      <c r="S29" s="62"/>
      <c r="V29" s="63"/>
    </row>
    <row r="30" spans="1:22" s="70" customFormat="1" ht="12.75" x14ac:dyDescent="0.2">
      <c r="A30" s="64" t="s">
        <v>31</v>
      </c>
      <c r="B30" s="65">
        <f>1280+2631.57</f>
        <v>3911.57</v>
      </c>
      <c r="C30" s="66">
        <v>1717.57</v>
      </c>
      <c r="D30" s="66">
        <v>3550.35</v>
      </c>
      <c r="E30" s="66">
        <v>1762.57</v>
      </c>
      <c r="F30" s="66">
        <v>7920.57</v>
      </c>
      <c r="G30" s="66">
        <v>2429.89</v>
      </c>
      <c r="H30" s="66">
        <v>3066.08</v>
      </c>
      <c r="I30" s="66">
        <v>4256.57</v>
      </c>
      <c r="J30" s="66">
        <v>3305.32</v>
      </c>
      <c r="K30" s="66">
        <v>1912.57</v>
      </c>
      <c r="L30" s="66">
        <v>2012.57</v>
      </c>
      <c r="M30" s="66"/>
      <c r="N30" s="59">
        <f t="shared" si="3"/>
        <v>35845.629999999997</v>
      </c>
      <c r="O30" s="67"/>
      <c r="P30" s="35">
        <f>SUM('[7]PL - Budget 17'!B30:L30)</f>
        <v>39450</v>
      </c>
      <c r="Q30" s="36">
        <f t="shared" si="4"/>
        <v>-3604.3700000000026</v>
      </c>
      <c r="R30" s="37"/>
      <c r="S30" s="68"/>
      <c r="T30" s="69"/>
    </row>
    <row r="31" spans="1:22" ht="12.75" x14ac:dyDescent="0.2">
      <c r="A31" s="30" t="s">
        <v>32</v>
      </c>
      <c r="B31" s="31">
        <v>45</v>
      </c>
      <c r="C31" s="32"/>
      <c r="D31" s="32"/>
      <c r="E31" s="32"/>
      <c r="F31" s="32">
        <v>59.4</v>
      </c>
      <c r="G31" s="32">
        <v>185.04</v>
      </c>
      <c r="H31" s="32"/>
      <c r="I31" s="32">
        <v>59.4</v>
      </c>
      <c r="J31" s="32"/>
      <c r="K31" s="32">
        <v>307.39</v>
      </c>
      <c r="L31" s="32">
        <v>59.4</v>
      </c>
      <c r="M31" s="32"/>
      <c r="N31" s="33">
        <f t="shared" si="3"/>
        <v>715.63</v>
      </c>
      <c r="O31" s="34"/>
      <c r="P31" s="35">
        <f>SUM('[7]PL - Budget 17'!B31:L31)</f>
        <v>700</v>
      </c>
      <c r="Q31" s="36">
        <f t="shared" si="4"/>
        <v>15.629999999999995</v>
      </c>
      <c r="R31" s="37"/>
    </row>
    <row r="32" spans="1:22" ht="12.75" x14ac:dyDescent="0.2">
      <c r="A32" s="30" t="s">
        <v>33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>
        <f t="shared" si="3"/>
        <v>0</v>
      </c>
      <c r="O32" s="34"/>
      <c r="P32" s="35">
        <f>SUM('[7]PL - Budget 17'!B32:L32)</f>
        <v>0</v>
      </c>
      <c r="Q32" s="36">
        <f t="shared" si="4"/>
        <v>0</v>
      </c>
      <c r="R32" s="37"/>
    </row>
    <row r="33" spans="1:18" ht="12.75" x14ac:dyDescent="0.2">
      <c r="A33" s="30" t="s">
        <v>34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>
        <f t="shared" si="3"/>
        <v>0</v>
      </c>
      <c r="O33" s="34"/>
      <c r="P33" s="35">
        <f>SUM('[7]PL - Budget 17'!B33:L33)</f>
        <v>500</v>
      </c>
      <c r="Q33" s="36">
        <f t="shared" si="4"/>
        <v>-500</v>
      </c>
      <c r="R33" s="37"/>
    </row>
    <row r="34" spans="1:18" ht="12.75" x14ac:dyDescent="0.2">
      <c r="A34" s="30" t="s">
        <v>35</v>
      </c>
      <c r="B34" s="31">
        <f>591.51+47.7</f>
        <v>639.21</v>
      </c>
      <c r="C34" s="32">
        <v>40</v>
      </c>
      <c r="D34" s="32">
        <v>166.66</v>
      </c>
      <c r="E34" s="32">
        <v>240.84</v>
      </c>
      <c r="F34" s="32">
        <v>78.7</v>
      </c>
      <c r="G34" s="32">
        <v>143.44</v>
      </c>
      <c r="H34" s="32">
        <v>178.9</v>
      </c>
      <c r="I34" s="32">
        <v>92.3</v>
      </c>
      <c r="J34" s="32">
        <v>158.75</v>
      </c>
      <c r="K34" s="32">
        <v>84.56</v>
      </c>
      <c r="L34" s="32">
        <v>138.04</v>
      </c>
      <c r="M34" s="32"/>
      <c r="N34" s="33">
        <f t="shared" si="3"/>
        <v>1961.4</v>
      </c>
      <c r="O34" s="34"/>
      <c r="P34" s="35">
        <f>SUM('[7]PL - Budget 17'!B34:L34)</f>
        <v>1775</v>
      </c>
      <c r="Q34" s="36">
        <f t="shared" si="4"/>
        <v>186.40000000000009</v>
      </c>
      <c r="R34" s="37"/>
    </row>
    <row r="35" spans="1:18" ht="12.75" x14ac:dyDescent="0.2">
      <c r="A35" s="30" t="s">
        <v>36</v>
      </c>
      <c r="B35" s="31"/>
      <c r="C35" s="32"/>
      <c r="D35" s="32"/>
      <c r="E35" s="32"/>
      <c r="F35" s="32"/>
      <c r="G35" s="32">
        <v>0</v>
      </c>
      <c r="H35" s="32"/>
      <c r="I35" s="32"/>
      <c r="J35" s="32"/>
      <c r="K35" s="32"/>
      <c r="L35" s="32">
        <v>540.33000000000004</v>
      </c>
      <c r="M35" s="32"/>
      <c r="N35" s="33">
        <f t="shared" ref="N35" si="5">SUM(B35:M35)</f>
        <v>540.33000000000004</v>
      </c>
      <c r="O35" s="34"/>
      <c r="P35" s="35">
        <f>SUM('[7]PL - Budget 17'!B35:L35)</f>
        <v>400</v>
      </c>
      <c r="Q35" s="36">
        <f t="shared" si="4"/>
        <v>140.33000000000004</v>
      </c>
      <c r="R35" s="37"/>
    </row>
    <row r="36" spans="1:18" ht="12.75" x14ac:dyDescent="0.2">
      <c r="A36" s="30" t="s">
        <v>37</v>
      </c>
      <c r="B36" s="31"/>
      <c r="C36" s="32"/>
      <c r="D36" s="32"/>
      <c r="E36" s="32">
        <v>25</v>
      </c>
      <c r="F36" s="32"/>
      <c r="G36" s="32">
        <v>0</v>
      </c>
      <c r="H36" s="32"/>
      <c r="I36" s="32"/>
      <c r="J36" s="32"/>
      <c r="K36" s="32"/>
      <c r="L36" s="32"/>
      <c r="M36" s="32"/>
      <c r="N36" s="33">
        <f t="shared" si="3"/>
        <v>25</v>
      </c>
      <c r="O36" s="34"/>
      <c r="P36" s="35">
        <f>SUM('[7]PL - Budget 17'!B36:L36)</f>
        <v>0</v>
      </c>
      <c r="Q36" s="36">
        <f t="shared" si="4"/>
        <v>25</v>
      </c>
      <c r="R36" s="37"/>
    </row>
    <row r="37" spans="1:18" ht="12.75" x14ac:dyDescent="0.2">
      <c r="A37" s="30" t="s">
        <v>38</v>
      </c>
      <c r="B37" s="31">
        <v>195.66</v>
      </c>
      <c r="C37" s="32">
        <v>221.11</v>
      </c>
      <c r="D37" s="32">
        <v>200.36</v>
      </c>
      <c r="E37" s="32">
        <v>200.43</v>
      </c>
      <c r="F37" s="32">
        <v>201.14</v>
      </c>
      <c r="G37" s="32">
        <v>312.14</v>
      </c>
      <c r="H37" s="32">
        <v>274.56</v>
      </c>
      <c r="I37" s="32">
        <v>275.85000000000002</v>
      </c>
      <c r="J37" s="32">
        <v>275.23</v>
      </c>
      <c r="K37" s="32">
        <v>222.73</v>
      </c>
      <c r="L37" s="32">
        <v>223.11</v>
      </c>
      <c r="M37" s="32"/>
      <c r="N37" s="33">
        <f t="shared" si="3"/>
        <v>2602.3200000000002</v>
      </c>
      <c r="O37" s="34"/>
      <c r="P37" s="35">
        <f>SUM('[7]PL - Budget 17'!B37:L37)</f>
        <v>2387</v>
      </c>
      <c r="Q37" s="36">
        <f t="shared" si="4"/>
        <v>215.32000000000016</v>
      </c>
      <c r="R37" s="37"/>
    </row>
    <row r="38" spans="1:18" ht="12.75" x14ac:dyDescent="0.2">
      <c r="A38" s="30" t="s">
        <v>39</v>
      </c>
      <c r="B38" s="31"/>
      <c r="C38" s="32">
        <v>88.06</v>
      </c>
      <c r="D38" s="32">
        <v>58.74</v>
      </c>
      <c r="E38" s="32">
        <v>102.31</v>
      </c>
      <c r="F38" s="32">
        <v>94.05</v>
      </c>
      <c r="G38" s="32">
        <v>64.63</v>
      </c>
      <c r="H38" s="32">
        <v>161.99</v>
      </c>
      <c r="I38" s="32">
        <v>75.489999999999995</v>
      </c>
      <c r="J38" s="32">
        <v>52.7</v>
      </c>
      <c r="K38" s="32">
        <v>58.96</v>
      </c>
      <c r="L38" s="32">
        <v>44.83</v>
      </c>
      <c r="M38" s="32"/>
      <c r="N38" s="33">
        <f t="shared" si="3"/>
        <v>801.7600000000001</v>
      </c>
      <c r="O38" s="34"/>
      <c r="P38" s="35">
        <f>SUM('[7]PL - Budget 17'!B38:L38)</f>
        <v>366</v>
      </c>
      <c r="Q38" s="36">
        <f t="shared" si="4"/>
        <v>435.7600000000001</v>
      </c>
      <c r="R38" s="37"/>
    </row>
    <row r="39" spans="1:18" ht="12.75" x14ac:dyDescent="0.2">
      <c r="A39" s="30" t="s">
        <v>40</v>
      </c>
      <c r="B39" s="31">
        <v>2259.8200000000002</v>
      </c>
      <c r="C39" s="32">
        <v>2263.84</v>
      </c>
      <c r="D39" s="32">
        <v>2248.8139999999999</v>
      </c>
      <c r="E39" s="32">
        <v>2247.34</v>
      </c>
      <c r="F39" s="32">
        <v>2262.8000000000002</v>
      </c>
      <c r="G39" s="32">
        <v>2249.2800000000002</v>
      </c>
      <c r="H39" s="32">
        <v>2260.85</v>
      </c>
      <c r="I39" s="32">
        <v>2334.7199999999998</v>
      </c>
      <c r="J39" s="32">
        <v>2295.92</v>
      </c>
      <c r="K39" s="32">
        <v>2277.8000000000002</v>
      </c>
      <c r="L39" s="32">
        <v>2298.23</v>
      </c>
      <c r="M39" s="32"/>
      <c r="N39" s="33">
        <f t="shared" si="3"/>
        <v>24999.414000000004</v>
      </c>
      <c r="O39" s="34"/>
      <c r="P39" s="35">
        <f>SUM('[7]PL - Budget 17'!B39:L39)</f>
        <v>24475</v>
      </c>
      <c r="Q39" s="36">
        <f t="shared" si="4"/>
        <v>524.41400000000431</v>
      </c>
      <c r="R39" s="37"/>
    </row>
    <row r="40" spans="1:18" ht="12.75" x14ac:dyDescent="0.2">
      <c r="A40" s="30" t="s">
        <v>41</v>
      </c>
      <c r="B40" s="31">
        <v>126.95</v>
      </c>
      <c r="C40" s="32">
        <v>118.52</v>
      </c>
      <c r="D40" s="32">
        <v>105.03</v>
      </c>
      <c r="E40" s="32">
        <v>104.93</v>
      </c>
      <c r="F40" s="32">
        <v>109.67</v>
      </c>
      <c r="G40" s="32">
        <v>113.87</v>
      </c>
      <c r="H40" s="32">
        <v>102.1</v>
      </c>
      <c r="I40" s="32">
        <v>117.11</v>
      </c>
      <c r="J40" s="32">
        <v>109.43</v>
      </c>
      <c r="K40" s="32">
        <v>116.67</v>
      </c>
      <c r="L40" s="32">
        <v>115.67</v>
      </c>
      <c r="M40" s="32"/>
      <c r="N40" s="33">
        <f t="shared" si="3"/>
        <v>1239.9500000000003</v>
      </c>
      <c r="O40" s="34"/>
      <c r="P40" s="35">
        <f>SUM('[7]PL - Budget 17'!B40:L40)</f>
        <v>1100</v>
      </c>
      <c r="Q40" s="36">
        <f t="shared" si="4"/>
        <v>139.95000000000027</v>
      </c>
      <c r="R40" s="37"/>
    </row>
    <row r="41" spans="1:18" ht="12.75" x14ac:dyDescent="0.2">
      <c r="A41" s="30" t="s">
        <v>42</v>
      </c>
      <c r="B41" s="31">
        <v>289.17</v>
      </c>
      <c r="C41" s="32">
        <v>259.58999999999997</v>
      </c>
      <c r="D41" s="32">
        <v>232.46</v>
      </c>
      <c r="E41" s="32">
        <v>221.21</v>
      </c>
      <c r="F41" s="32">
        <v>251.93</v>
      </c>
      <c r="G41" s="32">
        <v>1113.69</v>
      </c>
      <c r="H41" s="32">
        <v>1134.93</v>
      </c>
      <c r="I41" s="32">
        <v>1237.6300000000001</v>
      </c>
      <c r="J41" s="32">
        <v>1061.5899999999999</v>
      </c>
      <c r="K41" s="32">
        <v>1049.8</v>
      </c>
      <c r="L41" s="32">
        <v>258.42</v>
      </c>
      <c r="M41" s="32"/>
      <c r="N41" s="33">
        <f t="shared" si="3"/>
        <v>7110.420000000001</v>
      </c>
      <c r="O41" s="34"/>
      <c r="P41" s="35">
        <f>SUM('[7]PL - Budget 17'!B41:L41)</f>
        <v>7875</v>
      </c>
      <c r="Q41" s="36">
        <f t="shared" si="4"/>
        <v>-764.57999999999902</v>
      </c>
      <c r="R41" s="37"/>
    </row>
    <row r="42" spans="1:18" ht="12.75" x14ac:dyDescent="0.2">
      <c r="A42" s="30" t="s">
        <v>43</v>
      </c>
      <c r="B42" s="31"/>
      <c r="C42" s="32">
        <v>0</v>
      </c>
      <c r="D42" s="32"/>
      <c r="E42" s="32"/>
      <c r="F42" s="32"/>
      <c r="G42" s="32">
        <v>353.98</v>
      </c>
      <c r="H42" s="32">
        <v>65.19</v>
      </c>
      <c r="I42" s="32">
        <v>658.25</v>
      </c>
      <c r="J42" s="32"/>
      <c r="K42" s="32">
        <v>731.04</v>
      </c>
      <c r="L42" s="32"/>
      <c r="M42" s="32"/>
      <c r="N42" s="33">
        <f t="shared" si="3"/>
        <v>1808.46</v>
      </c>
      <c r="O42" s="34"/>
      <c r="P42" s="35">
        <f>SUM('[7]PL - Budget 17'!B42:L42)</f>
        <v>2475</v>
      </c>
      <c r="Q42" s="36">
        <f t="shared" si="4"/>
        <v>-666.54</v>
      </c>
      <c r="R42" s="37"/>
    </row>
    <row r="43" spans="1:18" ht="12.75" x14ac:dyDescent="0.2">
      <c r="A43" s="30" t="s">
        <v>44</v>
      </c>
      <c r="B43" s="31"/>
      <c r="C43" s="32">
        <v>469.91</v>
      </c>
      <c r="D43" s="32"/>
      <c r="E43" s="32">
        <v>437.92</v>
      </c>
      <c r="F43" s="32"/>
      <c r="G43" s="32">
        <v>2152.4</v>
      </c>
      <c r="H43" s="32">
        <v>0</v>
      </c>
      <c r="I43" s="32">
        <v>2698.96</v>
      </c>
      <c r="J43" s="32"/>
      <c r="K43" s="32">
        <v>1722.3</v>
      </c>
      <c r="L43" s="32"/>
      <c r="M43" s="32"/>
      <c r="N43" s="33">
        <f t="shared" si="3"/>
        <v>7481.4900000000007</v>
      </c>
      <c r="O43" s="34"/>
      <c r="P43" s="35">
        <f>SUM('[7]PL - Budget 17'!B43:L43)</f>
        <v>7000</v>
      </c>
      <c r="Q43" s="36">
        <f t="shared" si="4"/>
        <v>481.49000000000069</v>
      </c>
      <c r="R43" s="37"/>
    </row>
    <row r="44" spans="1:18" ht="12.75" x14ac:dyDescent="0.2">
      <c r="A44" s="3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4"/>
      <c r="P44" s="35"/>
      <c r="Q44" s="36"/>
      <c r="R44" s="37"/>
    </row>
    <row r="45" spans="1:18" ht="12.75" x14ac:dyDescent="0.2">
      <c r="A45" s="30" t="s">
        <v>45</v>
      </c>
      <c r="B45" s="71">
        <v>5164.24</v>
      </c>
      <c r="C45" s="71">
        <v>5164.24</v>
      </c>
      <c r="D45" s="71">
        <v>5164.24</v>
      </c>
      <c r="E45" s="71">
        <v>5164.24</v>
      </c>
      <c r="F45" s="71">
        <v>5164.24</v>
      </c>
      <c r="G45" s="71">
        <v>5164.24</v>
      </c>
      <c r="H45" s="71">
        <v>5164.24</v>
      </c>
      <c r="I45" s="72">
        <v>5164.24</v>
      </c>
      <c r="J45" s="72">
        <v>5164.24</v>
      </c>
      <c r="K45" s="72">
        <v>5164.24</v>
      </c>
      <c r="L45" s="72">
        <v>5164</v>
      </c>
      <c r="M45" s="72"/>
      <c r="N45" s="33">
        <f t="shared" si="3"/>
        <v>56806.399999999987</v>
      </c>
      <c r="O45" s="34"/>
      <c r="P45" s="35">
        <f>SUM('[7]PL - Budget 17'!B44:L44)</f>
        <v>56805</v>
      </c>
      <c r="Q45" s="36">
        <f t="shared" si="4"/>
        <v>1.3999999999869033</v>
      </c>
      <c r="R45" s="37"/>
    </row>
    <row r="46" spans="1:18" ht="12.75" x14ac:dyDescent="0.2">
      <c r="A46" s="73" t="s">
        <v>46</v>
      </c>
      <c r="B46" s="43">
        <f>SUM(B17:B45)</f>
        <v>26981.040000000001</v>
      </c>
      <c r="C46" s="44">
        <f t="shared" ref="C46:N46" si="6">SUM(C17:C45)</f>
        <v>15356.140000000001</v>
      </c>
      <c r="D46" s="44">
        <f t="shared" si="6"/>
        <v>17684.673999999999</v>
      </c>
      <c r="E46" s="44">
        <f t="shared" si="6"/>
        <v>25691.46</v>
      </c>
      <c r="F46" s="44">
        <f t="shared" si="6"/>
        <v>34294.229999999996</v>
      </c>
      <c r="G46" s="44">
        <f t="shared" si="6"/>
        <v>34671.729999999996</v>
      </c>
      <c r="H46" s="44">
        <f t="shared" si="6"/>
        <v>30677.160000000003</v>
      </c>
      <c r="I46" s="44">
        <f t="shared" si="6"/>
        <v>24873.549999999996</v>
      </c>
      <c r="J46" s="44">
        <f t="shared" si="6"/>
        <v>17902.2</v>
      </c>
      <c r="K46" s="44">
        <f t="shared" si="6"/>
        <v>24700.839999999997</v>
      </c>
      <c r="L46" s="44">
        <f t="shared" si="6"/>
        <v>15978.439999999999</v>
      </c>
      <c r="M46" s="44">
        <f t="shared" si="6"/>
        <v>0</v>
      </c>
      <c r="N46" s="46">
        <f t="shared" si="6"/>
        <v>268811.46399999998</v>
      </c>
      <c r="O46" s="47"/>
      <c r="P46" s="48">
        <f t="shared" ref="P46:Q46" si="7">SUM(P17:P45)</f>
        <v>273758</v>
      </c>
      <c r="Q46" s="49">
        <f t="shared" si="7"/>
        <v>-4946.5360000000146</v>
      </c>
      <c r="R46" s="50"/>
    </row>
    <row r="47" spans="1:18" ht="13.5" thickBot="1" x14ac:dyDescent="0.25">
      <c r="A47" s="52" t="s">
        <v>47</v>
      </c>
      <c r="B47" s="74">
        <f t="shared" ref="B47:Q47" si="8">B14-B46</f>
        <v>268636.43</v>
      </c>
      <c r="C47" s="75">
        <f t="shared" si="8"/>
        <v>-15231.140000000001</v>
      </c>
      <c r="D47" s="75">
        <f t="shared" si="8"/>
        <v>-17390.804</v>
      </c>
      <c r="E47" s="75">
        <f t="shared" si="8"/>
        <v>-24830.66</v>
      </c>
      <c r="F47" s="75">
        <f t="shared" si="8"/>
        <v>-28018.299999999996</v>
      </c>
      <c r="G47" s="75">
        <f t="shared" si="8"/>
        <v>-33549.119999999995</v>
      </c>
      <c r="H47" s="75">
        <f t="shared" si="8"/>
        <v>-29322.430000000004</v>
      </c>
      <c r="I47" s="75">
        <f t="shared" si="8"/>
        <v>-24628.789999999997</v>
      </c>
      <c r="J47" s="75">
        <f t="shared" si="8"/>
        <v>-17699.670000000002</v>
      </c>
      <c r="K47" s="75">
        <f t="shared" si="8"/>
        <v>-27076.019999999997</v>
      </c>
      <c r="L47" s="75">
        <f t="shared" si="8"/>
        <v>-15810.849999999999</v>
      </c>
      <c r="M47" s="75">
        <f t="shared" si="8"/>
        <v>0</v>
      </c>
      <c r="N47" s="76">
        <f t="shared" si="8"/>
        <v>35078.646000000008</v>
      </c>
      <c r="O47" s="47"/>
      <c r="P47" s="77">
        <f t="shared" si="8"/>
        <v>20242</v>
      </c>
      <c r="Q47" s="78">
        <f t="shared" si="8"/>
        <v>14836.646000000015</v>
      </c>
      <c r="R47" s="50"/>
    </row>
    <row r="48" spans="1:18" ht="13.5" thickTop="1" x14ac:dyDescent="0.2">
      <c r="A48" s="79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82"/>
    </row>
    <row r="49" spans="1:1" ht="12.75" x14ac:dyDescent="0.2">
      <c r="A49" s="79"/>
    </row>
    <row r="78" spans="1:20" s="3" customFormat="1" x14ac:dyDescent="0.2">
      <c r="A78" s="83" t="s">
        <v>48</v>
      </c>
      <c r="B78" s="2"/>
      <c r="O78" s="4"/>
      <c r="P78" s="4"/>
      <c r="Q78" s="5"/>
      <c r="R78" s="6"/>
      <c r="S78" s="84"/>
      <c r="T78" s="85"/>
    </row>
  </sheetData>
  <pageMargins left="0" right="0" top="0.15" bottom="0.15" header="0.5" footer="0.5"/>
  <pageSetup scale="8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- Actual 17</vt:lpstr>
      <vt:lpstr>'PL - Actual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gmguilfo</dc:creator>
  <cp:lastModifiedBy>Shawn Wilkie</cp:lastModifiedBy>
  <dcterms:created xsi:type="dcterms:W3CDTF">2017-12-12T12:56:02Z</dcterms:created>
  <dcterms:modified xsi:type="dcterms:W3CDTF">2017-12-12T13:24:06Z</dcterms:modified>
</cp:coreProperties>
</file>